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athan-PlanWorks\Desktop\"/>
    </mc:Choice>
  </mc:AlternateContent>
  <xr:revisionPtr revIDLastSave="0" documentId="13_ncr:1_{4DFAA229-EEF1-46BD-BF71-292FD88A4449}" xr6:coauthVersionLast="44" xr6:coauthVersionMax="44" xr10:uidLastSave="{00000000-0000-0000-0000-000000000000}"/>
  <bookViews>
    <workbookView xWindow="-120" yWindow="-120" windowWidth="29040" windowHeight="15840" xr2:uid="{F0001E2B-7F48-48F3-8A71-7F1134A088B9}"/>
  </bookViews>
  <sheets>
    <sheet name="Instructions" sheetId="5" r:id="rId1"/>
    <sheet name="Data Entry" sheetId="1" r:id="rId2"/>
    <sheet name="Results Page" sheetId="4" r:id="rId3"/>
    <sheet name="Sheet3" sheetId="3" state="hidden" r:id="rId4"/>
    <sheet name="Sheet2"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2" i="1" l="1"/>
  <c r="W102" i="1"/>
  <c r="X102" i="1"/>
  <c r="Y102" i="1"/>
  <c r="Z102" i="1"/>
  <c r="U102" i="1"/>
  <c r="W89" i="1"/>
  <c r="Y89" i="1"/>
  <c r="U89" i="1"/>
  <c r="V56" i="1"/>
  <c r="W56" i="1"/>
  <c r="X56" i="1"/>
  <c r="Y56" i="1"/>
  <c r="Z56" i="1"/>
  <c r="U56" i="1"/>
  <c r="V49" i="1"/>
  <c r="W49" i="1"/>
  <c r="X49" i="1"/>
  <c r="Y49" i="1"/>
  <c r="Z49" i="1"/>
  <c r="U49" i="1"/>
  <c r="V27" i="1"/>
  <c r="W27" i="1"/>
  <c r="X27" i="1"/>
  <c r="Y27" i="1"/>
  <c r="Z27" i="1"/>
  <c r="U27" i="1"/>
  <c r="V3" i="1"/>
  <c r="W3" i="1"/>
  <c r="X3" i="1"/>
  <c r="Y3" i="1"/>
  <c r="Z3" i="1"/>
  <c r="V4" i="1"/>
  <c r="W4" i="1"/>
  <c r="X4" i="1"/>
  <c r="Y4" i="1"/>
  <c r="Z4" i="1"/>
  <c r="V5" i="1"/>
  <c r="W5" i="1"/>
  <c r="X5" i="1"/>
  <c r="Y5" i="1"/>
  <c r="Z5" i="1"/>
  <c r="V6" i="1"/>
  <c r="W6" i="1"/>
  <c r="X6" i="1"/>
  <c r="Y6" i="1"/>
  <c r="Z6" i="1"/>
  <c r="V7" i="1"/>
  <c r="W7" i="1"/>
  <c r="X7" i="1"/>
  <c r="Y7" i="1"/>
  <c r="Z7" i="1"/>
  <c r="V8" i="1"/>
  <c r="W8" i="1"/>
  <c r="X8" i="1"/>
  <c r="Y8" i="1"/>
  <c r="Z8" i="1"/>
  <c r="V9" i="1"/>
  <c r="W9" i="1"/>
  <c r="X9" i="1"/>
  <c r="Y9" i="1"/>
  <c r="Z9" i="1"/>
  <c r="V10" i="1"/>
  <c r="W10" i="1"/>
  <c r="X10" i="1"/>
  <c r="Y10" i="1"/>
  <c r="Z10" i="1"/>
  <c r="V11" i="1"/>
  <c r="W11" i="1"/>
  <c r="X11" i="1"/>
  <c r="Y11" i="1"/>
  <c r="Z11" i="1"/>
  <c r="V12" i="1"/>
  <c r="W12" i="1"/>
  <c r="X12" i="1"/>
  <c r="Y12" i="1"/>
  <c r="Z12" i="1"/>
  <c r="V13" i="1"/>
  <c r="W13" i="1"/>
  <c r="X13" i="1"/>
  <c r="Y13" i="1"/>
  <c r="Z13" i="1"/>
  <c r="V14" i="1"/>
  <c r="W14" i="1"/>
  <c r="X14" i="1"/>
  <c r="Y14" i="1"/>
  <c r="Z14" i="1"/>
  <c r="V15" i="1"/>
  <c r="W15" i="1"/>
  <c r="X15" i="1"/>
  <c r="Y15" i="1"/>
  <c r="Z15" i="1"/>
  <c r="V16" i="1"/>
  <c r="W16" i="1"/>
  <c r="X16" i="1"/>
  <c r="Y16" i="1"/>
  <c r="Z16" i="1"/>
  <c r="V17" i="1"/>
  <c r="W17" i="1"/>
  <c r="X17" i="1"/>
  <c r="Y17" i="1"/>
  <c r="Z17" i="1"/>
  <c r="V18" i="1"/>
  <c r="W18" i="1"/>
  <c r="X18" i="1"/>
  <c r="Y18" i="1"/>
  <c r="Z18" i="1"/>
  <c r="V19" i="1"/>
  <c r="W19" i="1"/>
  <c r="X19" i="1"/>
  <c r="Y19" i="1"/>
  <c r="Z19" i="1"/>
  <c r="V20" i="1"/>
  <c r="W20" i="1"/>
  <c r="X20" i="1"/>
  <c r="Y20" i="1"/>
  <c r="Z20" i="1"/>
  <c r="V21" i="1"/>
  <c r="W21" i="1"/>
  <c r="X21" i="1"/>
  <c r="Y21" i="1"/>
  <c r="Z21" i="1"/>
  <c r="V22" i="1"/>
  <c r="W22" i="1"/>
  <c r="X22" i="1"/>
  <c r="Y22" i="1"/>
  <c r="Z22" i="1"/>
  <c r="V23" i="1"/>
  <c r="W23" i="1"/>
  <c r="X23" i="1"/>
  <c r="Y23" i="1"/>
  <c r="Z23" i="1"/>
  <c r="V24" i="1"/>
  <c r="W24" i="1"/>
  <c r="X24" i="1"/>
  <c r="Y24" i="1"/>
  <c r="Z24" i="1"/>
  <c r="V25" i="1"/>
  <c r="W25" i="1"/>
  <c r="X25" i="1"/>
  <c r="Y25" i="1"/>
  <c r="Z25" i="1"/>
  <c r="V26" i="1"/>
  <c r="W26" i="1"/>
  <c r="X26" i="1"/>
  <c r="Y26" i="1"/>
  <c r="Z26" i="1"/>
  <c r="V29" i="1"/>
  <c r="W29" i="1"/>
  <c r="X29" i="1"/>
  <c r="Y29" i="1"/>
  <c r="Z29" i="1"/>
  <c r="V30" i="1"/>
  <c r="W30" i="1"/>
  <c r="X30" i="1"/>
  <c r="Y30" i="1"/>
  <c r="Z30" i="1"/>
  <c r="V31" i="1"/>
  <c r="W31" i="1"/>
  <c r="X31" i="1"/>
  <c r="Y31" i="1"/>
  <c r="Z31" i="1"/>
  <c r="V32" i="1"/>
  <c r="W32" i="1"/>
  <c r="X32" i="1"/>
  <c r="Y32" i="1"/>
  <c r="Z32" i="1"/>
  <c r="V33" i="1"/>
  <c r="W33" i="1"/>
  <c r="X33" i="1"/>
  <c r="Y33" i="1"/>
  <c r="Z33" i="1"/>
  <c r="V34" i="1"/>
  <c r="W34" i="1"/>
  <c r="X34" i="1"/>
  <c r="Y34" i="1"/>
  <c r="Z34" i="1"/>
  <c r="V35" i="1"/>
  <c r="W35" i="1"/>
  <c r="X35" i="1"/>
  <c r="Y35" i="1"/>
  <c r="Z35" i="1"/>
  <c r="V36" i="1"/>
  <c r="W36" i="1"/>
  <c r="X36" i="1"/>
  <c r="Y36" i="1"/>
  <c r="Z36" i="1"/>
  <c r="V37" i="1"/>
  <c r="W37" i="1"/>
  <c r="X37" i="1"/>
  <c r="Y37" i="1"/>
  <c r="Z37" i="1"/>
  <c r="V38" i="1"/>
  <c r="W38" i="1"/>
  <c r="X38" i="1"/>
  <c r="Y38" i="1"/>
  <c r="Z38" i="1"/>
  <c r="V39" i="1"/>
  <c r="W39" i="1"/>
  <c r="X39" i="1"/>
  <c r="Y39" i="1"/>
  <c r="Z39" i="1"/>
  <c r="V40" i="1"/>
  <c r="W40" i="1"/>
  <c r="X40" i="1"/>
  <c r="Y40" i="1"/>
  <c r="Z40" i="1"/>
  <c r="V41" i="1"/>
  <c r="W41" i="1"/>
  <c r="X41" i="1"/>
  <c r="Y41" i="1"/>
  <c r="Z41" i="1"/>
  <c r="V42" i="1"/>
  <c r="W42" i="1"/>
  <c r="X42" i="1"/>
  <c r="Y42" i="1"/>
  <c r="Z42" i="1"/>
  <c r="V43" i="1"/>
  <c r="W43" i="1"/>
  <c r="X43" i="1"/>
  <c r="Y43" i="1"/>
  <c r="Z43" i="1"/>
  <c r="V44" i="1"/>
  <c r="W44" i="1"/>
  <c r="X44" i="1"/>
  <c r="Y44" i="1"/>
  <c r="Z44" i="1"/>
  <c r="V45" i="1"/>
  <c r="W45" i="1"/>
  <c r="X45" i="1"/>
  <c r="Y45" i="1"/>
  <c r="Z45" i="1"/>
  <c r="V46" i="1"/>
  <c r="W46" i="1"/>
  <c r="X46" i="1"/>
  <c r="Y46" i="1"/>
  <c r="Z46" i="1"/>
  <c r="V47" i="1"/>
  <c r="W47" i="1"/>
  <c r="X47" i="1"/>
  <c r="Y47" i="1"/>
  <c r="Z47" i="1"/>
  <c r="V48" i="1"/>
  <c r="W48" i="1"/>
  <c r="X48" i="1"/>
  <c r="Y48" i="1"/>
  <c r="Z48" i="1"/>
  <c r="V51" i="1"/>
  <c r="W51" i="1"/>
  <c r="X51" i="1"/>
  <c r="Y51" i="1"/>
  <c r="Z51" i="1"/>
  <c r="V52" i="1"/>
  <c r="W52" i="1"/>
  <c r="X52" i="1"/>
  <c r="Y52" i="1"/>
  <c r="Z52" i="1"/>
  <c r="V53" i="1"/>
  <c r="W53" i="1"/>
  <c r="X53" i="1"/>
  <c r="Y53" i="1"/>
  <c r="Z53" i="1"/>
  <c r="V54" i="1"/>
  <c r="W54" i="1"/>
  <c r="X54" i="1"/>
  <c r="Y54" i="1"/>
  <c r="Z54" i="1"/>
  <c r="V55" i="1"/>
  <c r="W55" i="1"/>
  <c r="X55" i="1"/>
  <c r="Y55" i="1"/>
  <c r="Z55" i="1"/>
  <c r="V58" i="1"/>
  <c r="W58" i="1"/>
  <c r="X58" i="1"/>
  <c r="Y58" i="1"/>
  <c r="Z58" i="1"/>
  <c r="V59" i="1"/>
  <c r="W59" i="1"/>
  <c r="X59" i="1"/>
  <c r="Y59" i="1"/>
  <c r="Z59" i="1"/>
  <c r="V60" i="1"/>
  <c r="W60" i="1"/>
  <c r="X60" i="1"/>
  <c r="Y60" i="1"/>
  <c r="Z60" i="1"/>
  <c r="V61" i="1"/>
  <c r="W61" i="1"/>
  <c r="X61" i="1"/>
  <c r="Y61" i="1"/>
  <c r="Z61" i="1"/>
  <c r="V62" i="1"/>
  <c r="W62" i="1"/>
  <c r="X62" i="1"/>
  <c r="Y62" i="1"/>
  <c r="Z62" i="1"/>
  <c r="V63" i="1"/>
  <c r="W63" i="1"/>
  <c r="X63" i="1"/>
  <c r="Y63" i="1"/>
  <c r="Z63" i="1"/>
  <c r="V64" i="1"/>
  <c r="W64" i="1"/>
  <c r="X64" i="1"/>
  <c r="Y64" i="1"/>
  <c r="Z64" i="1"/>
  <c r="Z65" i="1"/>
  <c r="V66" i="1"/>
  <c r="W66" i="1"/>
  <c r="V67" i="1"/>
  <c r="W67" i="1"/>
  <c r="X67" i="1"/>
  <c r="Y67" i="1"/>
  <c r="Z67" i="1"/>
  <c r="V68" i="1"/>
  <c r="W68" i="1"/>
  <c r="X68" i="1"/>
  <c r="Y68" i="1"/>
  <c r="Z68" i="1"/>
  <c r="V69" i="1"/>
  <c r="W69" i="1"/>
  <c r="X69" i="1"/>
  <c r="Y69" i="1"/>
  <c r="Z69" i="1"/>
  <c r="V70" i="1"/>
  <c r="W70" i="1"/>
  <c r="X70" i="1"/>
  <c r="Y70" i="1"/>
  <c r="Z70" i="1"/>
  <c r="V71" i="1"/>
  <c r="W71" i="1"/>
  <c r="X71" i="1"/>
  <c r="Y71" i="1"/>
  <c r="Z71" i="1"/>
  <c r="V74" i="1"/>
  <c r="W74" i="1"/>
  <c r="X74" i="1"/>
  <c r="Y74" i="1"/>
  <c r="Z74" i="1"/>
  <c r="V75" i="1"/>
  <c r="W75" i="1"/>
  <c r="X75" i="1"/>
  <c r="Y75" i="1"/>
  <c r="Z75" i="1"/>
  <c r="V76" i="1"/>
  <c r="W76" i="1"/>
  <c r="X76" i="1"/>
  <c r="X83" i="1" s="1"/>
  <c r="Y76" i="1"/>
  <c r="Z76" i="1"/>
  <c r="V77" i="1"/>
  <c r="W77" i="1"/>
  <c r="X77" i="1"/>
  <c r="Y77" i="1"/>
  <c r="Z77" i="1"/>
  <c r="V78" i="1"/>
  <c r="W78" i="1"/>
  <c r="X78" i="1"/>
  <c r="Y78" i="1"/>
  <c r="Z78" i="1"/>
  <c r="V79" i="1"/>
  <c r="W79" i="1"/>
  <c r="X79" i="1"/>
  <c r="Y79" i="1"/>
  <c r="Z79" i="1"/>
  <c r="V80" i="1"/>
  <c r="W80" i="1"/>
  <c r="X80" i="1"/>
  <c r="Y80" i="1"/>
  <c r="Z80" i="1"/>
  <c r="V81" i="1"/>
  <c r="W81" i="1"/>
  <c r="X81" i="1"/>
  <c r="Y81" i="1"/>
  <c r="Z81" i="1"/>
  <c r="V82" i="1"/>
  <c r="W82" i="1"/>
  <c r="X82" i="1"/>
  <c r="Y82" i="1"/>
  <c r="Z82" i="1"/>
  <c r="V85" i="1"/>
  <c r="W85" i="1"/>
  <c r="X85" i="1"/>
  <c r="Y85" i="1"/>
  <c r="Z85" i="1"/>
  <c r="V86" i="1"/>
  <c r="V89" i="1" s="1"/>
  <c r="W86" i="1"/>
  <c r="X86" i="1"/>
  <c r="X89" i="1" s="1"/>
  <c r="Y86" i="1"/>
  <c r="Z86" i="1"/>
  <c r="Z89" i="1" s="1"/>
  <c r="V87" i="1"/>
  <c r="W87" i="1"/>
  <c r="X87" i="1"/>
  <c r="Y87" i="1"/>
  <c r="Z87" i="1"/>
  <c r="V88" i="1"/>
  <c r="W88" i="1"/>
  <c r="X88" i="1"/>
  <c r="Y88" i="1"/>
  <c r="Z88" i="1"/>
  <c r="V91" i="1"/>
  <c r="W91" i="1"/>
  <c r="X91" i="1"/>
  <c r="Y91" i="1"/>
  <c r="Z91" i="1"/>
  <c r="V92" i="1"/>
  <c r="W92" i="1"/>
  <c r="X92" i="1"/>
  <c r="Y92" i="1"/>
  <c r="Z92" i="1"/>
  <c r="V93" i="1"/>
  <c r="W93" i="1"/>
  <c r="X93" i="1"/>
  <c r="Y93" i="1"/>
  <c r="Z93" i="1"/>
  <c r="V94" i="1"/>
  <c r="W94" i="1"/>
  <c r="X94" i="1"/>
  <c r="Y94" i="1"/>
  <c r="Z94" i="1"/>
  <c r="V95" i="1"/>
  <c r="W95" i="1"/>
  <c r="X95" i="1"/>
  <c r="Y95" i="1"/>
  <c r="Z95" i="1"/>
  <c r="V96" i="1"/>
  <c r="W96" i="1"/>
  <c r="X96" i="1"/>
  <c r="Y96" i="1"/>
  <c r="Z96" i="1"/>
  <c r="V97" i="1"/>
  <c r="W97" i="1"/>
  <c r="X97" i="1"/>
  <c r="Y97" i="1"/>
  <c r="Z97" i="1"/>
  <c r="V98" i="1"/>
  <c r="W98" i="1"/>
  <c r="X98" i="1"/>
  <c r="Y98" i="1"/>
  <c r="Z98" i="1"/>
  <c r="V99" i="1"/>
  <c r="W99" i="1"/>
  <c r="X99" i="1"/>
  <c r="Y99" i="1"/>
  <c r="Z99" i="1"/>
  <c r="V100" i="1"/>
  <c r="W100" i="1"/>
  <c r="X100" i="1"/>
  <c r="Y100" i="1"/>
  <c r="Z100" i="1"/>
  <c r="V101" i="1"/>
  <c r="W101" i="1"/>
  <c r="X101" i="1"/>
  <c r="Y101" i="1"/>
  <c r="Z101" i="1"/>
  <c r="U101" i="1"/>
  <c r="U100" i="1"/>
  <c r="U99" i="1"/>
  <c r="U98" i="1"/>
  <c r="U97" i="1"/>
  <c r="U96" i="1"/>
  <c r="U95" i="1"/>
  <c r="U94" i="1"/>
  <c r="U93" i="1"/>
  <c r="U92" i="1"/>
  <c r="U91" i="1"/>
  <c r="U88" i="1"/>
  <c r="U87" i="1"/>
  <c r="U86" i="1"/>
  <c r="U85" i="1"/>
  <c r="U82" i="1"/>
  <c r="U81" i="1"/>
  <c r="U80" i="1"/>
  <c r="U79" i="1"/>
  <c r="U78" i="1"/>
  <c r="U77" i="1"/>
  <c r="U76" i="1"/>
  <c r="U75" i="1"/>
  <c r="U74" i="1"/>
  <c r="U71" i="1"/>
  <c r="U70" i="1"/>
  <c r="U69" i="1"/>
  <c r="U68" i="1"/>
  <c r="U67" i="1"/>
  <c r="U65" i="1"/>
  <c r="U64" i="1"/>
  <c r="U63" i="1"/>
  <c r="U62" i="1"/>
  <c r="U61" i="1"/>
  <c r="U60" i="1"/>
  <c r="U59" i="1"/>
  <c r="U58" i="1"/>
  <c r="U55" i="1"/>
  <c r="U54" i="1"/>
  <c r="U53" i="1"/>
  <c r="U52" i="1"/>
  <c r="U51" i="1"/>
  <c r="U48" i="1"/>
  <c r="U47" i="1"/>
  <c r="U46" i="1"/>
  <c r="U45" i="1"/>
  <c r="U44" i="1"/>
  <c r="U43" i="1"/>
  <c r="U42" i="1"/>
  <c r="U41" i="1"/>
  <c r="U40" i="1"/>
  <c r="U39" i="1"/>
  <c r="U38" i="1"/>
  <c r="U37" i="1"/>
  <c r="U36" i="1"/>
  <c r="U35" i="1"/>
  <c r="U34" i="1"/>
  <c r="U33" i="1"/>
  <c r="U32" i="1"/>
  <c r="U31" i="1"/>
  <c r="U30" i="1"/>
  <c r="U29" i="1"/>
  <c r="U26" i="1"/>
  <c r="U25" i="1"/>
  <c r="U24" i="1"/>
  <c r="U23" i="1"/>
  <c r="U22" i="1"/>
  <c r="U21" i="1"/>
  <c r="U20" i="1"/>
  <c r="U19" i="1"/>
  <c r="U18" i="1"/>
  <c r="U17" i="1"/>
  <c r="U16" i="1"/>
  <c r="U15" i="1"/>
  <c r="U14" i="1"/>
  <c r="U13" i="1"/>
  <c r="U12" i="1"/>
  <c r="U11" i="1"/>
  <c r="U10" i="1"/>
  <c r="U9" i="1"/>
  <c r="U8" i="1"/>
  <c r="U7" i="1"/>
  <c r="U6" i="1"/>
  <c r="U5" i="1"/>
  <c r="U4" i="1"/>
  <c r="U3" i="1"/>
  <c r="V2" i="1"/>
  <c r="W2" i="1"/>
  <c r="X2" i="1"/>
  <c r="Y2" i="1"/>
  <c r="Z2" i="1"/>
  <c r="U2" i="1"/>
  <c r="S3" i="1"/>
  <c r="S4" i="1"/>
  <c r="S5" i="1"/>
  <c r="S6" i="1"/>
  <c r="S7" i="1"/>
  <c r="S8" i="1"/>
  <c r="S9" i="1"/>
  <c r="S10" i="1"/>
  <c r="S11" i="1"/>
  <c r="S12" i="1"/>
  <c r="S13" i="1"/>
  <c r="S14" i="1"/>
  <c r="S15" i="1"/>
  <c r="S16" i="1"/>
  <c r="S17" i="1"/>
  <c r="S18" i="1"/>
  <c r="S19" i="1"/>
  <c r="S20" i="1"/>
  <c r="S21" i="1"/>
  <c r="S22" i="1"/>
  <c r="S23" i="1"/>
  <c r="S24" i="1"/>
  <c r="S25" i="1"/>
  <c r="S26" i="1"/>
  <c r="S29" i="1"/>
  <c r="S30" i="1"/>
  <c r="S31" i="1"/>
  <c r="S32" i="1"/>
  <c r="S33" i="1"/>
  <c r="S34" i="1"/>
  <c r="S35" i="1"/>
  <c r="S36" i="1"/>
  <c r="S37" i="1"/>
  <c r="S38" i="1"/>
  <c r="S39" i="1"/>
  <c r="S40" i="1"/>
  <c r="S41" i="1"/>
  <c r="S42" i="1"/>
  <c r="S43" i="1"/>
  <c r="S44" i="1"/>
  <c r="S45" i="1"/>
  <c r="S46" i="1"/>
  <c r="S47" i="1"/>
  <c r="S48" i="1"/>
  <c r="S51" i="1"/>
  <c r="S52" i="1"/>
  <c r="S53" i="1"/>
  <c r="S54" i="1"/>
  <c r="S55" i="1"/>
  <c r="S58" i="1"/>
  <c r="S59" i="1"/>
  <c r="S60" i="1"/>
  <c r="S61" i="1"/>
  <c r="S62" i="1"/>
  <c r="S63" i="1"/>
  <c r="S64" i="1"/>
  <c r="S65" i="1"/>
  <c r="S66" i="1"/>
  <c r="S67" i="1"/>
  <c r="S68" i="1"/>
  <c r="S69" i="1"/>
  <c r="S70" i="1"/>
  <c r="S71" i="1"/>
  <c r="S74" i="1"/>
  <c r="S75" i="1"/>
  <c r="S76" i="1"/>
  <c r="S77" i="1"/>
  <c r="S78" i="1"/>
  <c r="S79" i="1"/>
  <c r="S80" i="1"/>
  <c r="S81" i="1"/>
  <c r="S82" i="1"/>
  <c r="S85" i="1"/>
  <c r="S86" i="1"/>
  <c r="S87" i="1"/>
  <c r="S88" i="1"/>
  <c r="S91" i="1"/>
  <c r="S92" i="1"/>
  <c r="S93" i="1"/>
  <c r="S94" i="1"/>
  <c r="S95" i="1"/>
  <c r="S96" i="1"/>
  <c r="S97" i="1"/>
  <c r="S98" i="1"/>
  <c r="S99" i="1"/>
  <c r="S100" i="1"/>
  <c r="S101" i="1"/>
  <c r="S2" i="1"/>
  <c r="Q93" i="1"/>
  <c r="Q94" i="1"/>
  <c r="Q95" i="1"/>
  <c r="Q96" i="1"/>
  <c r="Q97" i="1"/>
  <c r="Q98" i="1"/>
  <c r="Q99" i="1"/>
  <c r="Q100" i="1"/>
  <c r="Q101" i="1"/>
  <c r="Q92" i="1"/>
  <c r="J82" i="1"/>
  <c r="K82" i="1"/>
  <c r="L82" i="1"/>
  <c r="M82" i="1"/>
  <c r="N82" i="1"/>
  <c r="O82" i="1"/>
  <c r="J8" i="1"/>
  <c r="K8" i="1"/>
  <c r="L8" i="1"/>
  <c r="M8" i="1"/>
  <c r="N8" i="1"/>
  <c r="O8" i="1"/>
  <c r="J9" i="1"/>
  <c r="K9" i="1"/>
  <c r="L9" i="1"/>
  <c r="M9" i="1"/>
  <c r="N9" i="1"/>
  <c r="O9" i="1"/>
  <c r="J16" i="1"/>
  <c r="K16" i="1"/>
  <c r="L16" i="1"/>
  <c r="M16" i="1"/>
  <c r="N16" i="1"/>
  <c r="O16" i="1"/>
  <c r="J18" i="1"/>
  <c r="K18" i="1"/>
  <c r="L18" i="1"/>
  <c r="M18" i="1"/>
  <c r="N18" i="1"/>
  <c r="O18" i="1"/>
  <c r="J20" i="1"/>
  <c r="K20" i="1"/>
  <c r="L20" i="1"/>
  <c r="M20" i="1"/>
  <c r="N20" i="1"/>
  <c r="O20" i="1"/>
  <c r="J21" i="1"/>
  <c r="K21" i="1"/>
  <c r="L21" i="1"/>
  <c r="M21" i="1"/>
  <c r="N21" i="1"/>
  <c r="O21" i="1"/>
  <c r="J22" i="1"/>
  <c r="K22" i="1"/>
  <c r="L22" i="1"/>
  <c r="M22" i="1"/>
  <c r="N22" i="1"/>
  <c r="O22" i="1"/>
  <c r="J25" i="1"/>
  <c r="K25" i="1"/>
  <c r="L25" i="1"/>
  <c r="M25" i="1"/>
  <c r="N25" i="1"/>
  <c r="O25" i="1"/>
  <c r="J26" i="1"/>
  <c r="K26" i="1"/>
  <c r="L26" i="1"/>
  <c r="M26" i="1"/>
  <c r="N26" i="1"/>
  <c r="O26" i="1"/>
  <c r="J33" i="1"/>
  <c r="K33" i="1"/>
  <c r="L33" i="1"/>
  <c r="M33" i="1"/>
  <c r="N33" i="1"/>
  <c r="O33" i="1"/>
  <c r="J39" i="1"/>
  <c r="K39" i="1"/>
  <c r="L39" i="1"/>
  <c r="M39" i="1"/>
  <c r="N39" i="1"/>
  <c r="O39" i="1"/>
  <c r="J41" i="1"/>
  <c r="K41" i="1"/>
  <c r="L41" i="1"/>
  <c r="M41" i="1"/>
  <c r="N41" i="1"/>
  <c r="O41" i="1"/>
  <c r="J42" i="1"/>
  <c r="K42" i="1"/>
  <c r="L42" i="1"/>
  <c r="M42" i="1"/>
  <c r="N42" i="1"/>
  <c r="O42" i="1"/>
  <c r="J44" i="1"/>
  <c r="K44" i="1"/>
  <c r="L44" i="1"/>
  <c r="M44" i="1"/>
  <c r="N44" i="1"/>
  <c r="O44" i="1"/>
  <c r="J46" i="1"/>
  <c r="K46" i="1"/>
  <c r="L46" i="1"/>
  <c r="M46" i="1"/>
  <c r="N46" i="1"/>
  <c r="O46" i="1"/>
  <c r="J47" i="1"/>
  <c r="K47" i="1"/>
  <c r="L47" i="1"/>
  <c r="M47" i="1"/>
  <c r="N47" i="1"/>
  <c r="O47" i="1"/>
  <c r="J48" i="1"/>
  <c r="K48" i="1"/>
  <c r="L48" i="1"/>
  <c r="M48" i="1"/>
  <c r="N48" i="1"/>
  <c r="O48" i="1"/>
  <c r="J54" i="1"/>
  <c r="K54" i="1"/>
  <c r="L54" i="1"/>
  <c r="M54" i="1"/>
  <c r="N54" i="1"/>
  <c r="O54" i="1"/>
  <c r="J55" i="1"/>
  <c r="K55" i="1"/>
  <c r="L55" i="1"/>
  <c r="M55" i="1"/>
  <c r="N55" i="1"/>
  <c r="O55" i="1"/>
  <c r="J61" i="1"/>
  <c r="K61" i="1"/>
  <c r="L61" i="1"/>
  <c r="M61" i="1"/>
  <c r="N61" i="1"/>
  <c r="O61" i="1"/>
  <c r="J62" i="1"/>
  <c r="K62" i="1"/>
  <c r="L62" i="1"/>
  <c r="M62" i="1"/>
  <c r="N62" i="1"/>
  <c r="O62" i="1"/>
  <c r="J63" i="1"/>
  <c r="K63" i="1"/>
  <c r="L63" i="1"/>
  <c r="M63" i="1"/>
  <c r="N63" i="1"/>
  <c r="O63" i="1"/>
  <c r="J64" i="1"/>
  <c r="K64" i="1"/>
  <c r="L64" i="1"/>
  <c r="M64" i="1"/>
  <c r="N64" i="1"/>
  <c r="O64" i="1"/>
  <c r="J65" i="1"/>
  <c r="K65" i="1"/>
  <c r="V65" i="1" s="1"/>
  <c r="L65" i="1"/>
  <c r="W65" i="1" s="1"/>
  <c r="M65" i="1"/>
  <c r="X65" i="1" s="1"/>
  <c r="N65" i="1"/>
  <c r="Y65" i="1" s="1"/>
  <c r="O65" i="1"/>
  <c r="J66" i="1"/>
  <c r="U66" i="1" s="1"/>
  <c r="K66" i="1"/>
  <c r="L66" i="1"/>
  <c r="M66" i="1"/>
  <c r="X66" i="1" s="1"/>
  <c r="N66" i="1"/>
  <c r="Y66" i="1" s="1"/>
  <c r="O66" i="1"/>
  <c r="Z66" i="1" s="1"/>
  <c r="J67" i="1"/>
  <c r="K67" i="1"/>
  <c r="L67" i="1"/>
  <c r="M67" i="1"/>
  <c r="N67" i="1"/>
  <c r="O67" i="1"/>
  <c r="J68" i="1"/>
  <c r="K68" i="1"/>
  <c r="L68" i="1"/>
  <c r="M68" i="1"/>
  <c r="N68" i="1"/>
  <c r="O68" i="1"/>
  <c r="J69" i="1"/>
  <c r="K69" i="1"/>
  <c r="L69" i="1"/>
  <c r="M69" i="1"/>
  <c r="N69" i="1"/>
  <c r="O69" i="1"/>
  <c r="J70" i="1"/>
  <c r="K70" i="1"/>
  <c r="L70" i="1"/>
  <c r="M70" i="1"/>
  <c r="N70" i="1"/>
  <c r="O70" i="1"/>
  <c r="J71" i="1"/>
  <c r="K71" i="1"/>
  <c r="L71" i="1"/>
  <c r="M71" i="1"/>
  <c r="N71" i="1"/>
  <c r="O71" i="1"/>
  <c r="J75" i="1"/>
  <c r="K75" i="1"/>
  <c r="L75" i="1"/>
  <c r="M75" i="1"/>
  <c r="N75" i="1"/>
  <c r="O75" i="1"/>
  <c r="J76" i="1"/>
  <c r="K76" i="1"/>
  <c r="L76" i="1"/>
  <c r="M76" i="1"/>
  <c r="N76" i="1"/>
  <c r="O76" i="1"/>
  <c r="J77" i="1"/>
  <c r="K77" i="1"/>
  <c r="L77" i="1"/>
  <c r="M77" i="1"/>
  <c r="N77" i="1"/>
  <c r="O77" i="1"/>
  <c r="J78" i="1"/>
  <c r="K78" i="1"/>
  <c r="L78" i="1"/>
  <c r="M78" i="1"/>
  <c r="N78" i="1"/>
  <c r="O78" i="1"/>
  <c r="J79" i="1"/>
  <c r="K79" i="1"/>
  <c r="L79" i="1"/>
  <c r="M79" i="1"/>
  <c r="N79" i="1"/>
  <c r="O79" i="1"/>
  <c r="J80" i="1"/>
  <c r="K80" i="1"/>
  <c r="L80" i="1"/>
  <c r="M80" i="1"/>
  <c r="N80" i="1"/>
  <c r="O80" i="1"/>
  <c r="J81" i="1"/>
  <c r="K81" i="1"/>
  <c r="L81" i="1"/>
  <c r="M81" i="1"/>
  <c r="N81" i="1"/>
  <c r="O81" i="1"/>
  <c r="J86" i="1"/>
  <c r="J89" i="1" s="1"/>
  <c r="K86" i="1"/>
  <c r="L86" i="1"/>
  <c r="M86" i="1"/>
  <c r="N86" i="1"/>
  <c r="O86" i="1"/>
  <c r="O89" i="1" s="1"/>
  <c r="J87" i="1"/>
  <c r="K87" i="1"/>
  <c r="L87" i="1"/>
  <c r="M87" i="1"/>
  <c r="N87" i="1"/>
  <c r="O87" i="1"/>
  <c r="J88" i="1"/>
  <c r="K88" i="1"/>
  <c r="L88" i="1"/>
  <c r="M88" i="1"/>
  <c r="N88" i="1"/>
  <c r="O88" i="1"/>
  <c r="J93" i="1"/>
  <c r="K93" i="1"/>
  <c r="L93" i="1"/>
  <c r="M93" i="1"/>
  <c r="N93" i="1"/>
  <c r="O93" i="1"/>
  <c r="J94" i="1"/>
  <c r="K94" i="1"/>
  <c r="L94" i="1"/>
  <c r="M94" i="1"/>
  <c r="N94" i="1"/>
  <c r="O94" i="1"/>
  <c r="J95" i="1"/>
  <c r="K95" i="1"/>
  <c r="L95" i="1"/>
  <c r="M95" i="1"/>
  <c r="N95" i="1"/>
  <c r="O95" i="1"/>
  <c r="J96" i="1"/>
  <c r="K96" i="1"/>
  <c r="L96" i="1"/>
  <c r="M96" i="1"/>
  <c r="N96" i="1"/>
  <c r="O96" i="1"/>
  <c r="J97" i="1"/>
  <c r="K97" i="1"/>
  <c r="L97" i="1"/>
  <c r="M97" i="1"/>
  <c r="N97" i="1"/>
  <c r="O97" i="1"/>
  <c r="J98" i="1"/>
  <c r="K98" i="1"/>
  <c r="L98" i="1"/>
  <c r="M98" i="1"/>
  <c r="N98" i="1"/>
  <c r="O98" i="1"/>
  <c r="J99" i="1"/>
  <c r="K99" i="1"/>
  <c r="L99" i="1"/>
  <c r="M99" i="1"/>
  <c r="N99" i="1"/>
  <c r="O99" i="1"/>
  <c r="J100" i="1"/>
  <c r="K100" i="1"/>
  <c r="L100" i="1"/>
  <c r="M100" i="1"/>
  <c r="N100" i="1"/>
  <c r="O100" i="1"/>
  <c r="J101" i="1"/>
  <c r="K101" i="1"/>
  <c r="L101" i="1"/>
  <c r="M101" i="1"/>
  <c r="N101" i="1"/>
  <c r="O101" i="1"/>
  <c r="E3" i="1"/>
  <c r="F3" i="1" s="1"/>
  <c r="J3" i="1" s="1"/>
  <c r="E4" i="1"/>
  <c r="F4" i="1" s="1"/>
  <c r="L4" i="1" s="1"/>
  <c r="E5" i="1"/>
  <c r="F5" i="1" s="1"/>
  <c r="N5" i="1" s="1"/>
  <c r="E6" i="1"/>
  <c r="F6" i="1" s="1"/>
  <c r="J6" i="1" s="1"/>
  <c r="E7" i="1"/>
  <c r="F7" i="1" s="1"/>
  <c r="J7" i="1" s="1"/>
  <c r="E8" i="1"/>
  <c r="F8" i="1" s="1"/>
  <c r="E9" i="1"/>
  <c r="F9" i="1" s="1"/>
  <c r="E10" i="1"/>
  <c r="F10" i="1" s="1"/>
  <c r="J10" i="1" s="1"/>
  <c r="E11" i="1"/>
  <c r="F11" i="1" s="1"/>
  <c r="J11" i="1" s="1"/>
  <c r="E12" i="1"/>
  <c r="F12" i="1" s="1"/>
  <c r="L12" i="1" s="1"/>
  <c r="E13" i="1"/>
  <c r="F13" i="1" s="1"/>
  <c r="N13" i="1" s="1"/>
  <c r="E14" i="1"/>
  <c r="F14" i="1" s="1"/>
  <c r="J14" i="1" s="1"/>
  <c r="E15" i="1"/>
  <c r="F15" i="1" s="1"/>
  <c r="J15" i="1" s="1"/>
  <c r="E16" i="1"/>
  <c r="F16" i="1" s="1"/>
  <c r="E17" i="1"/>
  <c r="F17" i="1" s="1"/>
  <c r="N17" i="1" s="1"/>
  <c r="E18" i="1"/>
  <c r="F18" i="1" s="1"/>
  <c r="E19" i="1"/>
  <c r="F19" i="1" s="1"/>
  <c r="J19" i="1" s="1"/>
  <c r="E20" i="1"/>
  <c r="F20" i="1" s="1"/>
  <c r="E21" i="1"/>
  <c r="F21" i="1" s="1"/>
  <c r="E22" i="1"/>
  <c r="F22" i="1" s="1"/>
  <c r="E23" i="1"/>
  <c r="F23" i="1" s="1"/>
  <c r="J23" i="1" s="1"/>
  <c r="E24" i="1"/>
  <c r="F24" i="1" s="1"/>
  <c r="L24" i="1" s="1"/>
  <c r="E25" i="1"/>
  <c r="F25" i="1" s="1"/>
  <c r="E26" i="1"/>
  <c r="F26" i="1" s="1"/>
  <c r="E27" i="1"/>
  <c r="F27" i="1" s="1"/>
  <c r="E28" i="1"/>
  <c r="F28" i="1" s="1"/>
  <c r="E29" i="1"/>
  <c r="F29" i="1" s="1"/>
  <c r="E30" i="1"/>
  <c r="F30" i="1" s="1"/>
  <c r="E31" i="1"/>
  <c r="F31" i="1" s="1"/>
  <c r="N31" i="1" s="1"/>
  <c r="E32" i="1"/>
  <c r="F32" i="1" s="1"/>
  <c r="N32" i="1" s="1"/>
  <c r="E33" i="1"/>
  <c r="F33" i="1" s="1"/>
  <c r="E34" i="1"/>
  <c r="F34" i="1" s="1"/>
  <c r="J34" i="1" s="1"/>
  <c r="E35" i="1"/>
  <c r="F35" i="1" s="1"/>
  <c r="J35" i="1" s="1"/>
  <c r="E36" i="1"/>
  <c r="F36" i="1" s="1"/>
  <c r="O36" i="1" s="1"/>
  <c r="E37" i="1"/>
  <c r="F37" i="1" s="1"/>
  <c r="E38" i="1"/>
  <c r="F38" i="1" s="1"/>
  <c r="N38" i="1" s="1"/>
  <c r="E39" i="1"/>
  <c r="F39" i="1" s="1"/>
  <c r="E40" i="1"/>
  <c r="F40" i="1" s="1"/>
  <c r="J40" i="1" s="1"/>
  <c r="E41" i="1"/>
  <c r="F41" i="1" s="1"/>
  <c r="E42" i="1"/>
  <c r="F42" i="1" s="1"/>
  <c r="E43" i="1"/>
  <c r="F43" i="1" s="1"/>
  <c r="M43" i="1" s="1"/>
  <c r="E44" i="1"/>
  <c r="F44" i="1" s="1"/>
  <c r="E45" i="1"/>
  <c r="F45" i="1" s="1"/>
  <c r="E46" i="1"/>
  <c r="F46" i="1" s="1"/>
  <c r="E47" i="1"/>
  <c r="F47" i="1" s="1"/>
  <c r="E48" i="1"/>
  <c r="F48" i="1" s="1"/>
  <c r="E49" i="1"/>
  <c r="E50" i="1"/>
  <c r="F50" i="1" s="1"/>
  <c r="E51" i="1"/>
  <c r="F51" i="1" s="1"/>
  <c r="E52" i="1"/>
  <c r="F52" i="1" s="1"/>
  <c r="E53" i="1"/>
  <c r="F53" i="1" s="1"/>
  <c r="O53" i="1" s="1"/>
  <c r="E54" i="1"/>
  <c r="F54" i="1" s="1"/>
  <c r="E55" i="1"/>
  <c r="F55" i="1" s="1"/>
  <c r="E56" i="1"/>
  <c r="F56" i="1" s="1"/>
  <c r="E57" i="1"/>
  <c r="F57" i="1" s="1"/>
  <c r="E58" i="1"/>
  <c r="F58" i="1" s="1"/>
  <c r="E59" i="1"/>
  <c r="F59" i="1" s="1"/>
  <c r="E60" i="1"/>
  <c r="F60" i="1" s="1"/>
  <c r="L60" i="1" s="1"/>
  <c r="E61" i="1"/>
  <c r="F61" i="1" s="1"/>
  <c r="E62" i="1"/>
  <c r="F62" i="1" s="1"/>
  <c r="E63" i="1"/>
  <c r="F63" i="1" s="1"/>
  <c r="E64" i="1"/>
  <c r="F64" i="1" s="1"/>
  <c r="E65" i="1"/>
  <c r="F65" i="1" s="1"/>
  <c r="E66" i="1"/>
  <c r="F66" i="1" s="1"/>
  <c r="E67" i="1"/>
  <c r="F67" i="1" s="1"/>
  <c r="E68" i="1"/>
  <c r="F68" i="1" s="1"/>
  <c r="E69" i="1"/>
  <c r="F69" i="1" s="1"/>
  <c r="E70" i="1"/>
  <c r="F70" i="1" s="1"/>
  <c r="E71" i="1"/>
  <c r="F71" i="1" s="1"/>
  <c r="E72" i="1"/>
  <c r="E73" i="1"/>
  <c r="F73" i="1" s="1"/>
  <c r="E74" i="1"/>
  <c r="F74" i="1" s="1"/>
  <c r="E75" i="1"/>
  <c r="F75" i="1" s="1"/>
  <c r="E76" i="1"/>
  <c r="F76" i="1" s="1"/>
  <c r="E77" i="1"/>
  <c r="F77" i="1" s="1"/>
  <c r="E78" i="1"/>
  <c r="F78" i="1" s="1"/>
  <c r="E79" i="1"/>
  <c r="F79" i="1" s="1"/>
  <c r="E80" i="1"/>
  <c r="F80" i="1" s="1"/>
  <c r="E81" i="1"/>
  <c r="F81" i="1" s="1"/>
  <c r="E82" i="1"/>
  <c r="F82" i="1" s="1"/>
  <c r="E84" i="1"/>
  <c r="F84" i="1" s="1"/>
  <c r="E86" i="1"/>
  <c r="F86" i="1" s="1"/>
  <c r="E87" i="1"/>
  <c r="F87" i="1" s="1"/>
  <c r="E88" i="1"/>
  <c r="F88" i="1" s="1"/>
  <c r="E89" i="1"/>
  <c r="E90" i="1"/>
  <c r="F90" i="1" s="1"/>
  <c r="E92" i="1"/>
  <c r="F92" i="1" s="1"/>
  <c r="E93" i="1"/>
  <c r="F93" i="1" s="1"/>
  <c r="E94" i="1"/>
  <c r="F94" i="1" s="1"/>
  <c r="E95" i="1"/>
  <c r="F95" i="1" s="1"/>
  <c r="E96" i="1"/>
  <c r="F96" i="1" s="1"/>
  <c r="E97" i="1"/>
  <c r="F97" i="1" s="1"/>
  <c r="E98" i="1"/>
  <c r="F98" i="1" s="1"/>
  <c r="E99" i="1"/>
  <c r="F99" i="1" s="1"/>
  <c r="E100" i="1"/>
  <c r="F100" i="1" s="1"/>
  <c r="E101" i="1"/>
  <c r="F101" i="1" s="1"/>
  <c r="E102" i="1"/>
  <c r="E2" i="1"/>
  <c r="F2" i="1" s="1"/>
  <c r="D102" i="1"/>
  <c r="C102" i="1"/>
  <c r="C89" i="1"/>
  <c r="C72" i="1"/>
  <c r="C49" i="1"/>
  <c r="W72" i="1" l="1"/>
  <c r="W106" i="1" s="1"/>
  <c r="D5" i="4" s="1"/>
  <c r="Y72" i="1"/>
  <c r="V72" i="1"/>
  <c r="F72" i="1"/>
  <c r="U83" i="1"/>
  <c r="W83" i="1"/>
  <c r="V83" i="1"/>
  <c r="Z83" i="1"/>
  <c r="Y83" i="1"/>
  <c r="Y106" i="1"/>
  <c r="F5" i="4" s="1"/>
  <c r="V106" i="1"/>
  <c r="C5" i="4" s="1"/>
  <c r="Z72" i="1"/>
  <c r="U72" i="1"/>
  <c r="U106" i="1" s="1"/>
  <c r="B5" i="4" s="1"/>
  <c r="X72" i="1"/>
  <c r="X106" i="1" s="1"/>
  <c r="E5" i="4" s="1"/>
  <c r="F49" i="1"/>
  <c r="K89" i="1"/>
  <c r="O6" i="1"/>
  <c r="N89" i="1"/>
  <c r="M89" i="1"/>
  <c r="O83" i="1"/>
  <c r="K24" i="1"/>
  <c r="O14" i="1"/>
  <c r="L89" i="1"/>
  <c r="J83" i="1"/>
  <c r="N83" i="1"/>
  <c r="O17" i="1"/>
  <c r="M83" i="1"/>
  <c r="L83" i="1"/>
  <c r="K83" i="1"/>
  <c r="O92" i="1"/>
  <c r="O102" i="1" s="1"/>
  <c r="M92" i="1"/>
  <c r="M102" i="1" s="1"/>
  <c r="L92" i="1"/>
  <c r="L102" i="1" s="1"/>
  <c r="N92" i="1"/>
  <c r="N102" i="1" s="1"/>
  <c r="K92" i="1"/>
  <c r="K102" i="1" s="1"/>
  <c r="J92" i="1"/>
  <c r="J102" i="1" s="1"/>
  <c r="M24" i="1"/>
  <c r="M17" i="1"/>
  <c r="M12" i="1"/>
  <c r="M4" i="1"/>
  <c r="F89" i="1"/>
  <c r="K12" i="1"/>
  <c r="K4" i="1"/>
  <c r="O10" i="1"/>
  <c r="C83" i="1"/>
  <c r="M2" i="1"/>
  <c r="L2" i="1"/>
  <c r="K2" i="1"/>
  <c r="J2" i="1"/>
  <c r="N2" i="1"/>
  <c r="O2" i="1"/>
  <c r="M13" i="1"/>
  <c r="M5" i="1"/>
  <c r="J24" i="1"/>
  <c r="L17" i="1"/>
  <c r="N14" i="1"/>
  <c r="L13" i="1"/>
  <c r="J12" i="1"/>
  <c r="N10" i="1"/>
  <c r="N6" i="1"/>
  <c r="L5" i="1"/>
  <c r="J4" i="1"/>
  <c r="O23" i="1"/>
  <c r="O19" i="1"/>
  <c r="K17" i="1"/>
  <c r="O15" i="1"/>
  <c r="M14" i="1"/>
  <c r="K13" i="1"/>
  <c r="O11" i="1"/>
  <c r="M10" i="1"/>
  <c r="O7" i="1"/>
  <c r="M6" i="1"/>
  <c r="K5" i="1"/>
  <c r="O3" i="1"/>
  <c r="N23" i="1"/>
  <c r="N19" i="1"/>
  <c r="J17" i="1"/>
  <c r="N15" i="1"/>
  <c r="L14" i="1"/>
  <c r="J13" i="1"/>
  <c r="N11" i="1"/>
  <c r="L10" i="1"/>
  <c r="N7" i="1"/>
  <c r="L6" i="1"/>
  <c r="J5" i="1"/>
  <c r="N3" i="1"/>
  <c r="O24" i="1"/>
  <c r="M23" i="1"/>
  <c r="M19" i="1"/>
  <c r="M15" i="1"/>
  <c r="K14" i="1"/>
  <c r="O12" i="1"/>
  <c r="M11" i="1"/>
  <c r="K10" i="1"/>
  <c r="M7" i="1"/>
  <c r="K6" i="1"/>
  <c r="O4" i="1"/>
  <c r="M3" i="1"/>
  <c r="N24" i="1"/>
  <c r="L23" i="1"/>
  <c r="L19" i="1"/>
  <c r="L15" i="1"/>
  <c r="N12" i="1"/>
  <c r="L11" i="1"/>
  <c r="L7" i="1"/>
  <c r="N4" i="1"/>
  <c r="L3" i="1"/>
  <c r="K23" i="1"/>
  <c r="K19" i="1"/>
  <c r="K15" i="1"/>
  <c r="O13" i="1"/>
  <c r="K11" i="1"/>
  <c r="K7" i="1"/>
  <c r="O5" i="1"/>
  <c r="K3" i="1"/>
  <c r="J60" i="1"/>
  <c r="K60" i="1"/>
  <c r="O60" i="1"/>
  <c r="N60" i="1"/>
  <c r="M60" i="1"/>
  <c r="L59" i="1"/>
  <c r="L72" i="1" s="1"/>
  <c r="M59" i="1"/>
  <c r="N59" i="1"/>
  <c r="O59" i="1"/>
  <c r="K59" i="1"/>
  <c r="K72" i="1" s="1"/>
  <c r="J59" i="1"/>
  <c r="J72" i="1" s="1"/>
  <c r="N53" i="1"/>
  <c r="M53" i="1"/>
  <c r="L53" i="1"/>
  <c r="J53" i="1"/>
  <c r="K53" i="1"/>
  <c r="N52" i="1"/>
  <c r="M52" i="1"/>
  <c r="O52" i="1"/>
  <c r="O56" i="1" s="1"/>
  <c r="J52" i="1"/>
  <c r="K52" i="1"/>
  <c r="L52" i="1"/>
  <c r="N45" i="1"/>
  <c r="O45" i="1"/>
  <c r="M45" i="1"/>
  <c r="L45" i="1"/>
  <c r="J45" i="1"/>
  <c r="K45" i="1"/>
  <c r="L43" i="1"/>
  <c r="K43" i="1"/>
  <c r="J43" i="1"/>
  <c r="O43" i="1"/>
  <c r="N43" i="1"/>
  <c r="O40" i="1"/>
  <c r="N40" i="1"/>
  <c r="M40" i="1"/>
  <c r="L40" i="1"/>
  <c r="K40" i="1"/>
  <c r="K38" i="1"/>
  <c r="M38" i="1"/>
  <c r="L38" i="1"/>
  <c r="J38" i="1"/>
  <c r="O38" i="1"/>
  <c r="N37" i="1"/>
  <c r="M37" i="1"/>
  <c r="O37" i="1"/>
  <c r="J37" i="1"/>
  <c r="K37" i="1"/>
  <c r="L37" i="1"/>
  <c r="M36" i="1"/>
  <c r="L36" i="1"/>
  <c r="K36" i="1"/>
  <c r="N36" i="1"/>
  <c r="J36" i="1"/>
  <c r="M35" i="1"/>
  <c r="L35" i="1"/>
  <c r="O35" i="1"/>
  <c r="K35" i="1"/>
  <c r="N35" i="1"/>
  <c r="O34" i="1"/>
  <c r="N34" i="1"/>
  <c r="M34" i="1"/>
  <c r="L34" i="1"/>
  <c r="K34" i="1"/>
  <c r="M32" i="1"/>
  <c r="K32" i="1"/>
  <c r="J32" i="1"/>
  <c r="L32" i="1"/>
  <c r="O32" i="1"/>
  <c r="O31" i="1"/>
  <c r="L31" i="1"/>
  <c r="J31" i="1"/>
  <c r="M31" i="1"/>
  <c r="K31" i="1"/>
  <c r="L30" i="1"/>
  <c r="M30" i="1"/>
  <c r="N30" i="1"/>
  <c r="O30" i="1"/>
  <c r="K30" i="1"/>
  <c r="J30" i="1"/>
  <c r="Z106" i="1" l="1"/>
  <c r="G5" i="4" s="1"/>
  <c r="N49" i="1"/>
  <c r="K56" i="1"/>
  <c r="N56" i="1"/>
  <c r="N72" i="1"/>
  <c r="L56" i="1"/>
  <c r="M56" i="1"/>
  <c r="O72" i="1"/>
  <c r="M72" i="1"/>
  <c r="J49" i="1"/>
  <c r="O27" i="1"/>
  <c r="O106" i="1" s="1"/>
  <c r="K49" i="1"/>
  <c r="N27" i="1"/>
  <c r="O49" i="1"/>
  <c r="J27" i="1"/>
  <c r="K27" i="1"/>
  <c r="M49" i="1"/>
  <c r="J56" i="1"/>
  <c r="L27" i="1"/>
  <c r="L49" i="1"/>
  <c r="M27" i="1"/>
  <c r="M106" i="1" l="1"/>
  <c r="M108" i="1"/>
  <c r="E7" i="4" s="1"/>
  <c r="E3" i="4"/>
  <c r="G3" i="4"/>
  <c r="O108" i="1"/>
  <c r="G7" i="4" s="1"/>
  <c r="N106" i="1"/>
  <c r="L106" i="1"/>
  <c r="K106" i="1"/>
  <c r="J106" i="1"/>
  <c r="N108" i="1" l="1"/>
  <c r="F7" i="4" s="1"/>
  <c r="F3" i="4"/>
  <c r="K108" i="1"/>
  <c r="C7" i="4" s="1"/>
  <c r="C3" i="4"/>
  <c r="B3" i="4"/>
  <c r="J108" i="1"/>
  <c r="B7" i="4" s="1"/>
  <c r="L108" i="1"/>
  <c r="D7" i="4" s="1"/>
  <c r="D3" i="4"/>
</calcChain>
</file>

<file path=xl/sharedStrings.xml><?xml version="1.0" encoding="utf-8"?>
<sst xmlns="http://schemas.openxmlformats.org/spreadsheetml/2006/main" count="303" uniqueCount="104">
  <si>
    <t>Housekeeping Expenses</t>
  </si>
  <si>
    <t>Council Tax</t>
  </si>
  <si>
    <t>Rent</t>
  </si>
  <si>
    <t>Ground rent/lease/service charge</t>
  </si>
  <si>
    <t>Electricity</t>
  </si>
  <si>
    <t>Gas</t>
  </si>
  <si>
    <t xml:space="preserve">Water </t>
  </si>
  <si>
    <t>Solid Fuel</t>
  </si>
  <si>
    <t>Oil</t>
  </si>
  <si>
    <t>House &amp; Contents Insurance</t>
  </si>
  <si>
    <t>Home Telephone</t>
  </si>
  <si>
    <t>Own Mobile Phone</t>
  </si>
  <si>
    <t>Partner's Mobile Phone</t>
  </si>
  <si>
    <t>Broadband</t>
  </si>
  <si>
    <t>Combined Phone/Broadband/TV package</t>
  </si>
  <si>
    <t>Other IT costs (repairs, replacement, anti-virus)</t>
  </si>
  <si>
    <t>TV Licence</t>
  </si>
  <si>
    <t>Alarm</t>
  </si>
  <si>
    <t>Housekeeping, Food, Drink, Pet food etc</t>
  </si>
  <si>
    <t>Cigarettes &amp; Tobacco</t>
  </si>
  <si>
    <t>Repairs &amp; Renewals</t>
  </si>
  <si>
    <t>Dry Cleaning</t>
  </si>
  <si>
    <t>Own Haircut</t>
  </si>
  <si>
    <t>Partner's Haircut</t>
  </si>
  <si>
    <t>Television subscriptions (Netflix, Amazon etc)</t>
  </si>
  <si>
    <t>Other Expenses</t>
  </si>
  <si>
    <t>TOTAL</t>
  </si>
  <si>
    <t>Personal Expenses</t>
  </si>
  <si>
    <t>Own Clothing &amp; Footwear</t>
  </si>
  <si>
    <t>Partner's Clothing and Footwear</t>
  </si>
  <si>
    <t>Christmas &amp; Birthday Presents</t>
  </si>
  <si>
    <t>Cost of Holiday Home</t>
  </si>
  <si>
    <t>Prescriptions and Medicines</t>
  </si>
  <si>
    <t>Own Dentist</t>
  </si>
  <si>
    <t>Partner's Dentist</t>
  </si>
  <si>
    <t>Own Optician/Contact lenses/Spectacles</t>
  </si>
  <si>
    <t>Partner's Optician/Contact lenses/Spectacles</t>
  </si>
  <si>
    <t>Other Medical Costs (Hearing/Osteopath/Podiatry etc)</t>
  </si>
  <si>
    <t>Vet and Animal Medication</t>
  </si>
  <si>
    <t>BUPA/Health Insurance/Dental Insurance</t>
  </si>
  <si>
    <t>Books/Newspapers/CDs</t>
  </si>
  <si>
    <t>Travelling Expenses other than Motoring</t>
  </si>
  <si>
    <t>Maintenance/Alimony payments</t>
  </si>
  <si>
    <t>Cash and Miscellaneous Spending Money</t>
  </si>
  <si>
    <t>Own Sports /Hobbies</t>
  </si>
  <si>
    <t>Partner's Sports /Hobbies</t>
  </si>
  <si>
    <t>Other Personal Expenditure</t>
  </si>
  <si>
    <t>Finance and Debt</t>
  </si>
  <si>
    <t>Mortgage Interest (not capital repayments)</t>
  </si>
  <si>
    <t>Loan repayments</t>
  </si>
  <si>
    <t>Tax (January and July)</t>
  </si>
  <si>
    <t>Bank Charges</t>
  </si>
  <si>
    <t xml:space="preserve">Motoring Expenses </t>
  </si>
  <si>
    <t>Own Car Tax</t>
  </si>
  <si>
    <t>Own Car Insurance</t>
  </si>
  <si>
    <t>Petrol &amp; Oil</t>
  </si>
  <si>
    <t>Servicing &amp; Repairs</t>
  </si>
  <si>
    <t>Parking</t>
  </si>
  <si>
    <t>AA/RAC Subscription</t>
  </si>
  <si>
    <t>Partner's Car Tax</t>
  </si>
  <si>
    <t>Partner's Car Insurance</t>
  </si>
  <si>
    <t>Investments &amp; Life Assurance</t>
  </si>
  <si>
    <t>Regular Savings Accounts</t>
  </si>
  <si>
    <t>Regular Saving in ISAs etc</t>
  </si>
  <si>
    <t>Pension Contributions</t>
  </si>
  <si>
    <t>Life Assurance Premiums</t>
  </si>
  <si>
    <t>Critical Illness Policy Regular Premiums</t>
  </si>
  <si>
    <t>Endowment Premiums</t>
  </si>
  <si>
    <t>Regular Saving in Other Investments</t>
  </si>
  <si>
    <t>Other Insurance</t>
  </si>
  <si>
    <t>Professional Fees</t>
  </si>
  <si>
    <r>
      <t xml:space="preserve">Accountants Fees </t>
    </r>
    <r>
      <rPr>
        <sz val="8"/>
        <rFont val="Arial"/>
        <family val="2"/>
      </rPr>
      <t>(Non Business)</t>
    </r>
  </si>
  <si>
    <t>Financial Planners Fees</t>
  </si>
  <si>
    <t>Solicitors fees</t>
  </si>
  <si>
    <t>Children &amp; Grandchildren Expenses</t>
  </si>
  <si>
    <t>Child 1</t>
  </si>
  <si>
    <t>Child 2</t>
  </si>
  <si>
    <t>Childcare / Baby Sitters Expenses</t>
  </si>
  <si>
    <t>Clothing &amp; Footwear Cost</t>
  </si>
  <si>
    <t>Pocket Money</t>
  </si>
  <si>
    <t>Other Children's Expenses (music, swimming lessons etc.)</t>
  </si>
  <si>
    <t>Contribution to nursery and childcare costs</t>
  </si>
  <si>
    <t>Payable up to and including which year (e.g. 2012)</t>
  </si>
  <si>
    <t>Contribution to School fees</t>
  </si>
  <si>
    <t>Contribution to University costs</t>
  </si>
  <si>
    <t>Monthly</t>
  </si>
  <si>
    <t>Quarterly</t>
  </si>
  <si>
    <t>Bi-Annually</t>
  </si>
  <si>
    <t>Yearly</t>
  </si>
  <si>
    <t>Weekly</t>
  </si>
  <si>
    <t>Fortnightly</t>
  </si>
  <si>
    <t>Frequency</t>
  </si>
  <si>
    <t>Amount</t>
  </si>
  <si>
    <t>Annual</t>
  </si>
  <si>
    <t>TOTALS</t>
  </si>
  <si>
    <t>Total</t>
  </si>
  <si>
    <t>Essential</t>
  </si>
  <si>
    <t>Yes</t>
  </si>
  <si>
    <t>No</t>
  </si>
  <si>
    <t>Savings</t>
  </si>
  <si>
    <t>Current Expenditure</t>
  </si>
  <si>
    <t>Expenditure less Non Essential</t>
  </si>
  <si>
    <t>Saving</t>
  </si>
  <si>
    <t>Complete the spreadsheet, entering your different expenses and making a decision as to which expenses are essental and which are not.  The results page will provide you an overview of your current expenses and potential savings should you stop spending on non-essential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</si>
</sst>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
      <color indexed="62"/>
      <name val="Arial"/>
      <family val="2"/>
    </font>
    <font>
      <b/>
      <sz val="10"/>
      <name val="Arial"/>
      <family val="2"/>
    </font>
    <font>
      <b/>
      <sz val="10"/>
      <color indexed="18"/>
      <name val="Arial"/>
      <family val="2"/>
    </font>
    <font>
      <sz val="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1"/>
        <bgColor indexed="64"/>
      </patternFill>
    </fill>
    <fill>
      <patternFill patternType="solid">
        <fgColor rgb="FF00206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61">
    <xf numFmtId="0" fontId="0" fillId="0" borderId="0" xfId="0"/>
    <xf numFmtId="164" fontId="4" fillId="2" borderId="1" xfId="0" applyNumberFormat="1" applyFont="1" applyFill="1" applyBorder="1" applyAlignment="1">
      <alignment horizontal="left"/>
    </xf>
    <xf numFmtId="0" fontId="2" fillId="0" borderId="0" xfId="0" applyFont="1"/>
    <xf numFmtId="164" fontId="0" fillId="0" borderId="1" xfId="0" applyNumberFormat="1" applyBorder="1" applyAlignment="1">
      <alignment horizontal="left"/>
    </xf>
    <xf numFmtId="164" fontId="0" fillId="0" borderId="3" xfId="0" applyNumberFormat="1" applyBorder="1" applyAlignment="1">
      <alignment horizontal="left"/>
    </xf>
    <xf numFmtId="164" fontId="5" fillId="0" borderId="4" xfId="0" applyNumberFormat="1" applyFont="1" applyBorder="1" applyAlignment="1">
      <alignment horizontal="left"/>
    </xf>
    <xf numFmtId="164" fontId="0" fillId="0" borderId="5" xfId="0" applyNumberFormat="1" applyBorder="1" applyAlignment="1">
      <alignment horizontal="left"/>
    </xf>
    <xf numFmtId="164" fontId="6" fillId="2" borderId="1" xfId="0" applyNumberFormat="1" applyFont="1" applyFill="1" applyBorder="1" applyAlignment="1">
      <alignment horizontal="left"/>
    </xf>
    <xf numFmtId="164" fontId="0" fillId="0" borderId="0" xfId="0" applyNumberFormat="1" applyAlignment="1">
      <alignment horizontal="left"/>
    </xf>
    <xf numFmtId="164" fontId="0" fillId="0" borderId="2" xfId="0" applyNumberFormat="1" applyBorder="1" applyAlignment="1">
      <alignment horizontal="left"/>
    </xf>
    <xf numFmtId="165" fontId="0" fillId="3" borderId="1" xfId="0" applyNumberFormat="1" applyFill="1" applyBorder="1" applyAlignment="1" applyProtection="1">
      <alignment horizontal="right"/>
      <protection locked="0"/>
    </xf>
    <xf numFmtId="165" fontId="0" fillId="0" borderId="0" xfId="0" applyNumberFormat="1" applyAlignment="1">
      <alignment horizontal="center"/>
    </xf>
    <xf numFmtId="165" fontId="0" fillId="2" borderId="1" xfId="0" applyNumberFormat="1" applyFill="1" applyBorder="1" applyAlignment="1">
      <alignment horizontal="right"/>
    </xf>
    <xf numFmtId="165" fontId="0" fillId="0" borderId="0" xfId="0" applyNumberFormat="1"/>
    <xf numFmtId="165" fontId="4" fillId="2" borderId="1" xfId="0" applyNumberFormat="1" applyFont="1" applyFill="1" applyBorder="1" applyAlignment="1">
      <alignment horizontal="left"/>
    </xf>
    <xf numFmtId="165" fontId="8" fillId="3" borderId="1" xfId="0" applyNumberFormat="1" applyFont="1" applyFill="1" applyBorder="1" applyAlignment="1" applyProtection="1">
      <alignment horizontal="left"/>
      <protection locked="0"/>
    </xf>
    <xf numFmtId="165" fontId="8" fillId="3" borderId="1" xfId="0" applyNumberFormat="1" applyFont="1" applyFill="1" applyBorder="1" applyAlignment="1" applyProtection="1">
      <alignment horizontal="right"/>
      <protection locked="0"/>
    </xf>
    <xf numFmtId="165" fontId="2" fillId="0" borderId="0" xfId="0" applyNumberFormat="1" applyFont="1"/>
    <xf numFmtId="0" fontId="1" fillId="5" borderId="0" xfId="0" applyFont="1" applyFill="1"/>
    <xf numFmtId="165" fontId="0" fillId="0" borderId="0" xfId="0" applyNumberFormat="1" applyFont="1"/>
    <xf numFmtId="165" fontId="3" fillId="0" borderId="7" xfId="0" applyNumberFormat="1" applyFont="1" applyBorder="1"/>
    <xf numFmtId="164" fontId="5" fillId="4" borderId="6" xfId="0" applyNumberFormat="1" applyFont="1" applyFill="1" applyBorder="1" applyAlignment="1">
      <alignment horizontal="left"/>
    </xf>
    <xf numFmtId="164" fontId="5" fillId="0" borderId="8" xfId="0" applyNumberFormat="1" applyFont="1" applyBorder="1" applyAlignment="1">
      <alignment horizontal="left"/>
    </xf>
    <xf numFmtId="164" fontId="5" fillId="4" borderId="9" xfId="0" applyNumberFormat="1" applyFont="1" applyFill="1" applyBorder="1" applyAlignment="1">
      <alignment horizontal="left"/>
    </xf>
    <xf numFmtId="165" fontId="5" fillId="4" borderId="10" xfId="0" applyNumberFormat="1" applyFont="1" applyFill="1" applyBorder="1" applyAlignment="1">
      <alignment horizontal="right"/>
    </xf>
    <xf numFmtId="0" fontId="0" fillId="6" borderId="0" xfId="0" applyFill="1"/>
    <xf numFmtId="164" fontId="4" fillId="6" borderId="0" xfId="0" applyNumberFormat="1" applyFont="1" applyFill="1" applyBorder="1" applyAlignment="1">
      <alignment horizontal="left"/>
    </xf>
    <xf numFmtId="1" fontId="8" fillId="6" borderId="0" xfId="0" applyNumberFormat="1" applyFont="1" applyFill="1" applyBorder="1" applyAlignment="1" applyProtection="1">
      <alignment horizontal="right"/>
      <protection locked="0"/>
    </xf>
    <xf numFmtId="0" fontId="8" fillId="6" borderId="0" xfId="0" applyFont="1" applyFill="1" applyBorder="1" applyAlignment="1" applyProtection="1">
      <alignment horizontal="left"/>
      <protection locked="0"/>
    </xf>
    <xf numFmtId="3" fontId="5" fillId="6" borderId="0" xfId="0" applyNumberFormat="1" applyFont="1" applyFill="1" applyBorder="1" applyAlignment="1">
      <alignment horizontal="right"/>
    </xf>
    <xf numFmtId="0" fontId="0" fillId="0" borderId="1" xfId="0" applyBorder="1"/>
    <xf numFmtId="165" fontId="0" fillId="0" borderId="1" xfId="0" applyNumberFormat="1" applyBorder="1"/>
    <xf numFmtId="0" fontId="0" fillId="6" borderId="1" xfId="0" applyFill="1" applyBorder="1"/>
    <xf numFmtId="165" fontId="0" fillId="0" borderId="1" xfId="0" applyNumberFormat="1" applyFont="1" applyBorder="1"/>
    <xf numFmtId="0" fontId="0" fillId="0" borderId="12" xfId="0" applyBorder="1" applyAlignment="1"/>
    <xf numFmtId="0" fontId="0" fillId="4" borderId="0" xfId="0" applyFill="1"/>
    <xf numFmtId="165" fontId="1" fillId="5" borderId="0" xfId="0" applyNumberFormat="1" applyFont="1" applyFill="1"/>
    <xf numFmtId="0" fontId="3" fillId="0" borderId="7" xfId="0" applyFont="1" applyBorder="1"/>
    <xf numFmtId="165" fontId="3" fillId="0" borderId="1" xfId="0" applyNumberFormat="1" applyFont="1" applyBorder="1"/>
    <xf numFmtId="164" fontId="5" fillId="0" borderId="13" xfId="0" applyNumberFormat="1" applyFont="1" applyBorder="1" applyAlignment="1">
      <alignment horizontal="left"/>
    </xf>
    <xf numFmtId="164" fontId="5" fillId="4" borderId="13" xfId="0" applyNumberFormat="1" applyFont="1" applyFill="1" applyBorder="1" applyAlignment="1">
      <alignment horizontal="left"/>
    </xf>
    <xf numFmtId="165" fontId="0" fillId="4" borderId="14" xfId="0" applyNumberFormat="1" applyFill="1" applyBorder="1"/>
    <xf numFmtId="0" fontId="0" fillId="0" borderId="2" xfId="0" applyBorder="1"/>
    <xf numFmtId="164" fontId="5" fillId="4" borderId="1" xfId="0" applyNumberFormat="1" applyFont="1" applyFill="1" applyBorder="1" applyAlignment="1">
      <alignment horizontal="left"/>
    </xf>
    <xf numFmtId="165" fontId="5" fillId="4" borderId="1" xfId="0" applyNumberFormat="1" applyFont="1" applyFill="1" applyBorder="1" applyAlignment="1">
      <alignment horizontal="right"/>
    </xf>
    <xf numFmtId="0" fontId="0" fillId="4" borderId="1" xfId="0" applyFill="1" applyBorder="1"/>
    <xf numFmtId="164" fontId="0" fillId="0" borderId="15" xfId="0" applyNumberFormat="1" applyBorder="1" applyAlignment="1">
      <alignment horizontal="left"/>
    </xf>
    <xf numFmtId="165" fontId="8" fillId="3" borderId="2" xfId="0" applyNumberFormat="1" applyFont="1" applyFill="1" applyBorder="1" applyAlignment="1" applyProtection="1">
      <alignment horizontal="right"/>
      <protection locked="0"/>
    </xf>
    <xf numFmtId="164" fontId="5" fillId="4" borderId="3" xfId="0" applyNumberFormat="1" applyFont="1" applyFill="1" applyBorder="1" applyAlignment="1">
      <alignment horizontal="left"/>
    </xf>
    <xf numFmtId="165" fontId="5" fillId="4" borderId="3" xfId="0" applyNumberFormat="1" applyFont="1" applyFill="1" applyBorder="1" applyAlignment="1">
      <alignment horizontal="right"/>
    </xf>
    <xf numFmtId="3" fontId="5" fillId="4" borderId="3" xfId="0" applyNumberFormat="1" applyFont="1" applyFill="1" applyBorder="1" applyAlignment="1">
      <alignment horizontal="right"/>
    </xf>
    <xf numFmtId="0" fontId="0" fillId="0" borderId="3" xfId="0" applyBorder="1"/>
    <xf numFmtId="3" fontId="5" fillId="0" borderId="3" xfId="0" applyNumberFormat="1" applyFont="1" applyBorder="1" applyAlignment="1">
      <alignment horizontal="right"/>
    </xf>
    <xf numFmtId="0" fontId="0" fillId="4" borderId="3" xfId="0" applyFill="1" applyBorder="1"/>
    <xf numFmtId="0" fontId="1" fillId="5" borderId="0" xfId="0" applyFont="1" applyFill="1" applyAlignment="1">
      <alignment horizontal="center"/>
    </xf>
    <xf numFmtId="165" fontId="0" fillId="0" borderId="1" xfId="0" applyNumberFormat="1" applyBorder="1" applyAlignment="1">
      <alignment horizontal="center"/>
    </xf>
    <xf numFmtId="0" fontId="0" fillId="0" borderId="5" xfId="0" applyBorder="1" applyAlignment="1"/>
    <xf numFmtId="0" fontId="0" fillId="0" borderId="11" xfId="0" applyBorder="1" applyAlignment="1"/>
    <xf numFmtId="0" fontId="0" fillId="0" borderId="12" xfId="0" applyBorder="1" applyAlignment="1"/>
    <xf numFmtId="0" fontId="0" fillId="0" borderId="1" xfId="0" applyBorder="1" applyAlignment="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DC491-47FD-47A4-B72B-FEAB97DC7368}">
  <dimension ref="A1:Q5"/>
  <sheetViews>
    <sheetView tabSelected="1" workbookViewId="0">
      <selection activeCell="G14" sqref="G14"/>
    </sheetView>
  </sheetViews>
  <sheetFormatPr defaultRowHeight="15" x14ac:dyDescent="0.25"/>
  <sheetData>
    <row r="1" spans="1:17" x14ac:dyDescent="0.25">
      <c r="A1" s="60" t="s">
        <v>103</v>
      </c>
      <c r="B1" s="60"/>
      <c r="C1" s="60"/>
      <c r="D1" s="60"/>
      <c r="E1" s="60"/>
      <c r="F1" s="60"/>
      <c r="G1" s="60"/>
      <c r="H1" s="60"/>
      <c r="I1" s="60"/>
      <c r="J1" s="60"/>
      <c r="K1" s="60"/>
      <c r="L1" s="60"/>
      <c r="M1" s="60"/>
      <c r="N1" s="60"/>
      <c r="O1" s="60"/>
      <c r="P1" s="60"/>
      <c r="Q1" s="60"/>
    </row>
    <row r="2" spans="1:17" x14ac:dyDescent="0.25">
      <c r="A2" s="60"/>
      <c r="B2" s="60"/>
      <c r="C2" s="60"/>
      <c r="D2" s="60"/>
      <c r="E2" s="60"/>
      <c r="F2" s="60"/>
      <c r="G2" s="60"/>
      <c r="H2" s="60"/>
      <c r="I2" s="60"/>
      <c r="J2" s="60"/>
      <c r="K2" s="60"/>
      <c r="L2" s="60"/>
      <c r="M2" s="60"/>
      <c r="N2" s="60"/>
      <c r="O2" s="60"/>
      <c r="P2" s="60"/>
      <c r="Q2" s="60"/>
    </row>
    <row r="3" spans="1:17" x14ac:dyDescent="0.25">
      <c r="A3" s="60"/>
      <c r="B3" s="60"/>
      <c r="C3" s="60"/>
      <c r="D3" s="60"/>
      <c r="E3" s="60"/>
      <c r="F3" s="60"/>
      <c r="G3" s="60"/>
      <c r="H3" s="60"/>
      <c r="I3" s="60"/>
      <c r="J3" s="60"/>
      <c r="K3" s="60"/>
      <c r="L3" s="60"/>
      <c r="M3" s="60"/>
      <c r="N3" s="60"/>
      <c r="O3" s="60"/>
      <c r="P3" s="60"/>
      <c r="Q3" s="60"/>
    </row>
    <row r="4" spans="1:17" x14ac:dyDescent="0.25">
      <c r="A4" s="60"/>
      <c r="B4" s="60"/>
      <c r="C4" s="60"/>
      <c r="D4" s="60"/>
      <c r="E4" s="60"/>
      <c r="F4" s="60"/>
      <c r="G4" s="60"/>
      <c r="H4" s="60"/>
      <c r="I4" s="60"/>
      <c r="J4" s="60"/>
      <c r="K4" s="60"/>
      <c r="L4" s="60"/>
      <c r="M4" s="60"/>
      <c r="N4" s="60"/>
      <c r="O4" s="60"/>
      <c r="P4" s="60"/>
      <c r="Q4" s="60"/>
    </row>
    <row r="5" spans="1:17" x14ac:dyDescent="0.25">
      <c r="A5" s="60"/>
      <c r="B5" s="60"/>
      <c r="C5" s="60"/>
      <c r="D5" s="60"/>
      <c r="E5" s="60"/>
      <c r="F5" s="60"/>
      <c r="G5" s="60"/>
      <c r="H5" s="60"/>
      <c r="I5" s="60"/>
      <c r="J5" s="60"/>
      <c r="K5" s="60"/>
      <c r="L5" s="60"/>
      <c r="M5" s="60"/>
      <c r="N5" s="60"/>
      <c r="O5" s="60"/>
      <c r="P5" s="60"/>
      <c r="Q5" s="60"/>
    </row>
  </sheetData>
  <mergeCells count="1">
    <mergeCell ref="A1:Q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C500-D75C-4B3F-AEA8-B76A17164A6A}">
  <dimension ref="A1:Z109"/>
  <sheetViews>
    <sheetView topLeftCell="A25" workbookViewId="0">
      <selection activeCell="AC9" sqref="AC9"/>
    </sheetView>
  </sheetViews>
  <sheetFormatPr defaultRowHeight="15" x14ac:dyDescent="0.25"/>
  <cols>
    <col min="1" max="1" width="53.42578125" bestFit="1" customWidth="1"/>
    <col min="2" max="2" width="11.28515625" bestFit="1" customWidth="1"/>
    <col min="3" max="3" width="9.140625" style="13" bestFit="1" customWidth="1"/>
    <col min="4" max="4" width="9" bestFit="1" customWidth="1"/>
    <col min="5" max="5" width="5.5703125" hidden="1" customWidth="1"/>
    <col min="6" max="6" width="10.140625" hidden="1" customWidth="1"/>
    <col min="7" max="7" width="9" style="25" hidden="1" customWidth="1"/>
    <col min="8" max="9" width="5.7109375" style="25" hidden="1" customWidth="1"/>
    <col min="10" max="10" width="7.85546875" style="2" hidden="1" customWidth="1"/>
    <col min="11" max="11" width="10.7109375" style="2" hidden="1" customWidth="1"/>
    <col min="12" max="12" width="9.140625" style="2" hidden="1" customWidth="1"/>
    <col min="13" max="13" width="9.42578125" style="2" hidden="1" customWidth="1"/>
    <col min="14" max="14" width="11.28515625" style="2" hidden="1" customWidth="1"/>
    <col min="15" max="15" width="10.140625" style="2" hidden="1" customWidth="1"/>
    <col min="16" max="16" width="0" style="2" hidden="1" customWidth="1"/>
    <col min="17" max="17" width="5.5703125" style="2" hidden="1" customWidth="1"/>
    <col min="18" max="18" width="0" style="2" hidden="1" customWidth="1"/>
    <col min="19" max="19" width="8.85546875" hidden="1" customWidth="1"/>
    <col min="20" max="20" width="0" hidden="1" customWidth="1"/>
    <col min="21" max="21" width="7.85546875" style="13" hidden="1" customWidth="1"/>
    <col min="22" max="22" width="10.7109375" style="13" hidden="1" customWidth="1"/>
    <col min="23" max="23" width="0" style="13" hidden="1" customWidth="1"/>
    <col min="24" max="24" width="9.42578125" style="13" hidden="1" customWidth="1"/>
    <col min="25" max="25" width="11.28515625" style="13" hidden="1" customWidth="1"/>
    <col min="26" max="26" width="10.140625" style="13" hidden="1" customWidth="1"/>
  </cols>
  <sheetData>
    <row r="1" spans="1:26" x14ac:dyDescent="0.25">
      <c r="A1" s="1" t="s">
        <v>0</v>
      </c>
      <c r="B1" s="1" t="s">
        <v>91</v>
      </c>
      <c r="C1" s="14" t="s">
        <v>92</v>
      </c>
      <c r="D1" s="14" t="s">
        <v>96</v>
      </c>
      <c r="F1" t="s">
        <v>93</v>
      </c>
      <c r="J1" s="18" t="s">
        <v>89</v>
      </c>
      <c r="K1" s="18" t="s">
        <v>90</v>
      </c>
      <c r="L1" s="18" t="s">
        <v>85</v>
      </c>
      <c r="M1" s="18" t="s">
        <v>86</v>
      </c>
      <c r="N1" s="18" t="s">
        <v>87</v>
      </c>
      <c r="O1" s="18" t="s">
        <v>88</v>
      </c>
      <c r="S1" t="s">
        <v>96</v>
      </c>
      <c r="U1" s="36" t="s">
        <v>89</v>
      </c>
      <c r="V1" s="36" t="s">
        <v>90</v>
      </c>
      <c r="W1" s="36" t="s">
        <v>85</v>
      </c>
      <c r="X1" s="36" t="s">
        <v>86</v>
      </c>
      <c r="Y1" s="36" t="s">
        <v>87</v>
      </c>
      <c r="Z1" s="36" t="s">
        <v>88</v>
      </c>
    </row>
    <row r="2" spans="1:26" x14ac:dyDescent="0.25">
      <c r="A2" s="3" t="s">
        <v>1</v>
      </c>
      <c r="B2" s="3" t="s">
        <v>85</v>
      </c>
      <c r="C2" s="10">
        <v>140</v>
      </c>
      <c r="D2" s="30" t="s">
        <v>97</v>
      </c>
      <c r="E2">
        <f>VLOOKUP(B2,Sheet2!A:B,2,0)</f>
        <v>12</v>
      </c>
      <c r="F2" s="13">
        <f>SUM(C2*E2)</f>
        <v>1680</v>
      </c>
      <c r="J2" s="19">
        <f t="shared" ref="J2:J26" si="0">IF(B2="",0,SUM(F2/52))</f>
        <v>32.307692307692307</v>
      </c>
      <c r="K2" s="19">
        <f t="shared" ref="K2:K26" si="1">IF(B2="",0,SUM(F2/26))</f>
        <v>64.615384615384613</v>
      </c>
      <c r="L2" s="19">
        <f t="shared" ref="L2:L26" si="2">IF(B2="",0,SUM(F2/12))</f>
        <v>140</v>
      </c>
      <c r="M2" s="19">
        <f t="shared" ref="M2:M26" si="3">IF(B2="",0,SUM(F2/4))</f>
        <v>420</v>
      </c>
      <c r="N2" s="19">
        <f t="shared" ref="N2:N26" si="4">IF(B2="",0,SUM(F2/2))</f>
        <v>840</v>
      </c>
      <c r="O2" s="19">
        <f t="shared" ref="O2:O26" si="5">IF(B2="",0,F2)</f>
        <v>1680</v>
      </c>
      <c r="S2" t="str">
        <f>D2</f>
        <v>Yes</v>
      </c>
      <c r="U2" s="13">
        <f>IF($D$2="Yes",J2,0)</f>
        <v>32.307692307692307</v>
      </c>
      <c r="V2" s="13">
        <f t="shared" ref="V2:Z2" si="6">IF($D$2="Yes",K2,0)</f>
        <v>64.615384615384613</v>
      </c>
      <c r="W2" s="13">
        <f t="shared" si="6"/>
        <v>140</v>
      </c>
      <c r="X2" s="13">
        <f t="shared" si="6"/>
        <v>420</v>
      </c>
      <c r="Y2" s="13">
        <f t="shared" si="6"/>
        <v>840</v>
      </c>
      <c r="Z2" s="13">
        <f t="shared" si="6"/>
        <v>1680</v>
      </c>
    </row>
    <row r="3" spans="1:26" x14ac:dyDescent="0.25">
      <c r="A3" s="3" t="s">
        <v>2</v>
      </c>
      <c r="B3" s="3" t="s">
        <v>85</v>
      </c>
      <c r="C3" s="10">
        <v>900</v>
      </c>
      <c r="D3" s="30" t="s">
        <v>97</v>
      </c>
      <c r="E3">
        <f>VLOOKUP(B3,Sheet2!A:B,2,0)</f>
        <v>12</v>
      </c>
      <c r="F3" s="13">
        <f t="shared" ref="F3:F66" si="7">SUM(C3*E3)</f>
        <v>10800</v>
      </c>
      <c r="J3" s="19">
        <f t="shared" si="0"/>
        <v>207.69230769230768</v>
      </c>
      <c r="K3" s="19">
        <f t="shared" si="1"/>
        <v>415.38461538461536</v>
      </c>
      <c r="L3" s="19">
        <f t="shared" si="2"/>
        <v>900</v>
      </c>
      <c r="M3" s="19">
        <f t="shared" si="3"/>
        <v>2700</v>
      </c>
      <c r="N3" s="19">
        <f t="shared" si="4"/>
        <v>5400</v>
      </c>
      <c r="O3" s="19">
        <f t="shared" si="5"/>
        <v>10800</v>
      </c>
      <c r="S3" t="str">
        <f t="shared" ref="S3:S66" si="8">D3</f>
        <v>Yes</v>
      </c>
      <c r="U3" s="13">
        <f>IF($D$3="Yes",J3,0)</f>
        <v>207.69230769230768</v>
      </c>
      <c r="V3" s="13">
        <f t="shared" ref="V3:Z3" si="9">IF($D$3="Yes",K3,0)</f>
        <v>415.38461538461536</v>
      </c>
      <c r="W3" s="13">
        <f t="shared" si="9"/>
        <v>900</v>
      </c>
      <c r="X3" s="13">
        <f t="shared" si="9"/>
        <v>2700</v>
      </c>
      <c r="Y3" s="13">
        <f t="shared" si="9"/>
        <v>5400</v>
      </c>
      <c r="Z3" s="13">
        <f t="shared" si="9"/>
        <v>10800</v>
      </c>
    </row>
    <row r="4" spans="1:26" x14ac:dyDescent="0.25">
      <c r="A4" s="3" t="s">
        <v>3</v>
      </c>
      <c r="B4" s="3" t="s">
        <v>85</v>
      </c>
      <c r="C4" s="10">
        <v>90</v>
      </c>
      <c r="D4" s="30" t="s">
        <v>97</v>
      </c>
      <c r="E4">
        <f>VLOOKUP(B4,Sheet2!A:B,2,0)</f>
        <v>12</v>
      </c>
      <c r="F4" s="13">
        <f t="shared" si="7"/>
        <v>1080</v>
      </c>
      <c r="J4" s="19">
        <f t="shared" si="0"/>
        <v>20.76923076923077</v>
      </c>
      <c r="K4" s="19">
        <f t="shared" si="1"/>
        <v>41.53846153846154</v>
      </c>
      <c r="L4" s="19">
        <f t="shared" si="2"/>
        <v>90</v>
      </c>
      <c r="M4" s="19">
        <f t="shared" si="3"/>
        <v>270</v>
      </c>
      <c r="N4" s="19">
        <f t="shared" si="4"/>
        <v>540</v>
      </c>
      <c r="O4" s="19">
        <f t="shared" si="5"/>
        <v>1080</v>
      </c>
      <c r="S4" t="str">
        <f t="shared" si="8"/>
        <v>Yes</v>
      </c>
      <c r="U4" s="13">
        <f>IF($D$4="Yes",J4,0)</f>
        <v>20.76923076923077</v>
      </c>
      <c r="V4" s="13">
        <f t="shared" ref="V4:Z4" si="10">IF($D$4="Yes",K4,0)</f>
        <v>41.53846153846154</v>
      </c>
      <c r="W4" s="13">
        <f t="shared" si="10"/>
        <v>90</v>
      </c>
      <c r="X4" s="13">
        <f t="shared" si="10"/>
        <v>270</v>
      </c>
      <c r="Y4" s="13">
        <f t="shared" si="10"/>
        <v>540</v>
      </c>
      <c r="Z4" s="13">
        <f t="shared" si="10"/>
        <v>1080</v>
      </c>
    </row>
    <row r="5" spans="1:26" x14ac:dyDescent="0.25">
      <c r="A5" s="3" t="s">
        <v>4</v>
      </c>
      <c r="B5" s="3" t="s">
        <v>85</v>
      </c>
      <c r="C5" s="10">
        <v>90</v>
      </c>
      <c r="D5" s="30" t="s">
        <v>97</v>
      </c>
      <c r="E5">
        <f>VLOOKUP(B5,Sheet2!A:B,2,0)</f>
        <v>12</v>
      </c>
      <c r="F5" s="13">
        <f t="shared" si="7"/>
        <v>1080</v>
      </c>
      <c r="J5" s="19">
        <f t="shared" si="0"/>
        <v>20.76923076923077</v>
      </c>
      <c r="K5" s="19">
        <f t="shared" si="1"/>
        <v>41.53846153846154</v>
      </c>
      <c r="L5" s="19">
        <f t="shared" si="2"/>
        <v>90</v>
      </c>
      <c r="M5" s="19">
        <f t="shared" si="3"/>
        <v>270</v>
      </c>
      <c r="N5" s="19">
        <f t="shared" si="4"/>
        <v>540</v>
      </c>
      <c r="O5" s="19">
        <f t="shared" si="5"/>
        <v>1080</v>
      </c>
      <c r="S5" t="str">
        <f t="shared" si="8"/>
        <v>Yes</v>
      </c>
      <c r="U5" s="13">
        <f>IF($D$5="Yes",J5,0)</f>
        <v>20.76923076923077</v>
      </c>
      <c r="V5" s="13">
        <f t="shared" ref="V5:Z5" si="11">IF($D$5="Yes",K5,0)</f>
        <v>41.53846153846154</v>
      </c>
      <c r="W5" s="13">
        <f t="shared" si="11"/>
        <v>90</v>
      </c>
      <c r="X5" s="13">
        <f t="shared" si="11"/>
        <v>270</v>
      </c>
      <c r="Y5" s="13">
        <f t="shared" si="11"/>
        <v>540</v>
      </c>
      <c r="Z5" s="13">
        <f t="shared" si="11"/>
        <v>1080</v>
      </c>
    </row>
    <row r="6" spans="1:26" x14ac:dyDescent="0.25">
      <c r="A6" s="3" t="s">
        <v>5</v>
      </c>
      <c r="B6" s="3" t="s">
        <v>85</v>
      </c>
      <c r="C6" s="10">
        <v>60</v>
      </c>
      <c r="D6" s="30" t="s">
        <v>97</v>
      </c>
      <c r="E6">
        <f>VLOOKUP(B6,Sheet2!A:B,2,0)</f>
        <v>12</v>
      </c>
      <c r="F6" s="13">
        <f t="shared" si="7"/>
        <v>720</v>
      </c>
      <c r="J6" s="19">
        <f t="shared" si="0"/>
        <v>13.846153846153847</v>
      </c>
      <c r="K6" s="19">
        <f t="shared" si="1"/>
        <v>27.692307692307693</v>
      </c>
      <c r="L6" s="19">
        <f t="shared" si="2"/>
        <v>60</v>
      </c>
      <c r="M6" s="19">
        <f t="shared" si="3"/>
        <v>180</v>
      </c>
      <c r="N6" s="19">
        <f t="shared" si="4"/>
        <v>360</v>
      </c>
      <c r="O6" s="19">
        <f t="shared" si="5"/>
        <v>720</v>
      </c>
      <c r="S6" t="str">
        <f t="shared" si="8"/>
        <v>Yes</v>
      </c>
      <c r="U6" s="13">
        <f>IF($D$6="Yes",J6,0)</f>
        <v>13.846153846153847</v>
      </c>
      <c r="V6" s="13">
        <f t="shared" ref="V6:Z6" si="12">IF($D$6="Yes",K6,0)</f>
        <v>27.692307692307693</v>
      </c>
      <c r="W6" s="13">
        <f t="shared" si="12"/>
        <v>60</v>
      </c>
      <c r="X6" s="13">
        <f t="shared" si="12"/>
        <v>180</v>
      </c>
      <c r="Y6" s="13">
        <f t="shared" si="12"/>
        <v>360</v>
      </c>
      <c r="Z6" s="13">
        <f t="shared" si="12"/>
        <v>720</v>
      </c>
    </row>
    <row r="7" spans="1:26" x14ac:dyDescent="0.25">
      <c r="A7" s="3" t="s">
        <v>6</v>
      </c>
      <c r="B7" s="3" t="s">
        <v>85</v>
      </c>
      <c r="C7" s="10">
        <v>30</v>
      </c>
      <c r="D7" s="30" t="s">
        <v>97</v>
      </c>
      <c r="E7">
        <f>VLOOKUP(B7,Sheet2!A:B,2,0)</f>
        <v>12</v>
      </c>
      <c r="F7" s="13">
        <f t="shared" si="7"/>
        <v>360</v>
      </c>
      <c r="J7" s="19">
        <f t="shared" si="0"/>
        <v>6.9230769230769234</v>
      </c>
      <c r="K7" s="19">
        <f t="shared" si="1"/>
        <v>13.846153846153847</v>
      </c>
      <c r="L7" s="19">
        <f t="shared" si="2"/>
        <v>30</v>
      </c>
      <c r="M7" s="19">
        <f t="shared" si="3"/>
        <v>90</v>
      </c>
      <c r="N7" s="19">
        <f t="shared" si="4"/>
        <v>180</v>
      </c>
      <c r="O7" s="19">
        <f t="shared" si="5"/>
        <v>360</v>
      </c>
      <c r="S7" t="str">
        <f t="shared" si="8"/>
        <v>Yes</v>
      </c>
      <c r="U7" s="13">
        <f>IF($D$7="Yes",J7,0)</f>
        <v>6.9230769230769234</v>
      </c>
      <c r="V7" s="13">
        <f t="shared" ref="V7:Z7" si="13">IF($D$7="Yes",K7,0)</f>
        <v>13.846153846153847</v>
      </c>
      <c r="W7" s="13">
        <f t="shared" si="13"/>
        <v>30</v>
      </c>
      <c r="X7" s="13">
        <f t="shared" si="13"/>
        <v>90</v>
      </c>
      <c r="Y7" s="13">
        <f t="shared" si="13"/>
        <v>180</v>
      </c>
      <c r="Z7" s="13">
        <f t="shared" si="13"/>
        <v>360</v>
      </c>
    </row>
    <row r="8" spans="1:26" x14ac:dyDescent="0.25">
      <c r="A8" s="3" t="s">
        <v>7</v>
      </c>
      <c r="B8" s="3"/>
      <c r="C8" s="10">
        <v>0</v>
      </c>
      <c r="D8" s="30" t="s">
        <v>97</v>
      </c>
      <c r="E8" t="e">
        <f>VLOOKUP(B8,Sheet2!A:B,2,0)</f>
        <v>#N/A</v>
      </c>
      <c r="F8" s="13" t="e">
        <f t="shared" si="7"/>
        <v>#N/A</v>
      </c>
      <c r="J8" s="19">
        <f t="shared" si="0"/>
        <v>0</v>
      </c>
      <c r="K8" s="19">
        <f t="shared" si="1"/>
        <v>0</v>
      </c>
      <c r="L8" s="19">
        <f t="shared" si="2"/>
        <v>0</v>
      </c>
      <c r="M8" s="19">
        <f t="shared" si="3"/>
        <v>0</v>
      </c>
      <c r="N8" s="19">
        <f t="shared" si="4"/>
        <v>0</v>
      </c>
      <c r="O8" s="19">
        <f t="shared" si="5"/>
        <v>0</v>
      </c>
      <c r="S8" t="str">
        <f t="shared" si="8"/>
        <v>Yes</v>
      </c>
      <c r="U8" s="13">
        <f>IF($D$8="Yes",J8,0)</f>
        <v>0</v>
      </c>
      <c r="V8" s="13">
        <f t="shared" ref="V8:Z8" si="14">IF($D$8="Yes",K8,0)</f>
        <v>0</v>
      </c>
      <c r="W8" s="13">
        <f t="shared" si="14"/>
        <v>0</v>
      </c>
      <c r="X8" s="13">
        <f t="shared" si="14"/>
        <v>0</v>
      </c>
      <c r="Y8" s="13">
        <f t="shared" si="14"/>
        <v>0</v>
      </c>
      <c r="Z8" s="13">
        <f t="shared" si="14"/>
        <v>0</v>
      </c>
    </row>
    <row r="9" spans="1:26" x14ac:dyDescent="0.25">
      <c r="A9" s="3" t="s">
        <v>8</v>
      </c>
      <c r="B9" s="3"/>
      <c r="C9" s="10">
        <v>0</v>
      </c>
      <c r="D9" s="30"/>
      <c r="E9" t="e">
        <f>VLOOKUP(B9,Sheet2!A:B,2,0)</f>
        <v>#N/A</v>
      </c>
      <c r="F9" s="13" t="e">
        <f t="shared" si="7"/>
        <v>#N/A</v>
      </c>
      <c r="J9" s="19">
        <f t="shared" si="0"/>
        <v>0</v>
      </c>
      <c r="K9" s="19">
        <f t="shared" si="1"/>
        <v>0</v>
      </c>
      <c r="L9" s="19">
        <f t="shared" si="2"/>
        <v>0</v>
      </c>
      <c r="M9" s="19">
        <f t="shared" si="3"/>
        <v>0</v>
      </c>
      <c r="N9" s="19">
        <f t="shared" si="4"/>
        <v>0</v>
      </c>
      <c r="O9" s="19">
        <f t="shared" si="5"/>
        <v>0</v>
      </c>
      <c r="S9">
        <f t="shared" si="8"/>
        <v>0</v>
      </c>
      <c r="U9" s="13">
        <f>IF($D$9="Yes",J9,0)</f>
        <v>0</v>
      </c>
      <c r="V9" s="13">
        <f t="shared" ref="V9:Z9" si="15">IF($D$9="Yes",K9,0)</f>
        <v>0</v>
      </c>
      <c r="W9" s="13">
        <f t="shared" si="15"/>
        <v>0</v>
      </c>
      <c r="X9" s="13">
        <f t="shared" si="15"/>
        <v>0</v>
      </c>
      <c r="Y9" s="13">
        <f t="shared" si="15"/>
        <v>0</v>
      </c>
      <c r="Z9" s="13">
        <f t="shared" si="15"/>
        <v>0</v>
      </c>
    </row>
    <row r="10" spans="1:26" x14ac:dyDescent="0.25">
      <c r="A10" s="3" t="s">
        <v>9</v>
      </c>
      <c r="B10" s="3" t="s">
        <v>85</v>
      </c>
      <c r="C10" s="10">
        <v>36</v>
      </c>
      <c r="D10" s="30" t="s">
        <v>97</v>
      </c>
      <c r="E10">
        <f>VLOOKUP(B10,Sheet2!A:B,2,0)</f>
        <v>12</v>
      </c>
      <c r="F10" s="13">
        <f t="shared" si="7"/>
        <v>432</v>
      </c>
      <c r="J10" s="19">
        <f t="shared" si="0"/>
        <v>8.3076923076923084</v>
      </c>
      <c r="K10" s="19">
        <f t="shared" si="1"/>
        <v>16.615384615384617</v>
      </c>
      <c r="L10" s="19">
        <f t="shared" si="2"/>
        <v>36</v>
      </c>
      <c r="M10" s="19">
        <f t="shared" si="3"/>
        <v>108</v>
      </c>
      <c r="N10" s="19">
        <f t="shared" si="4"/>
        <v>216</v>
      </c>
      <c r="O10" s="19">
        <f t="shared" si="5"/>
        <v>432</v>
      </c>
      <c r="S10" t="str">
        <f t="shared" si="8"/>
        <v>Yes</v>
      </c>
      <c r="U10" s="13">
        <f>IF($D$10="Yes",J10,0)</f>
        <v>8.3076923076923084</v>
      </c>
      <c r="V10" s="13">
        <f t="shared" ref="V10:Z10" si="16">IF($D$10="Yes",K10,0)</f>
        <v>16.615384615384617</v>
      </c>
      <c r="W10" s="13">
        <f t="shared" si="16"/>
        <v>36</v>
      </c>
      <c r="X10" s="13">
        <f t="shared" si="16"/>
        <v>108</v>
      </c>
      <c r="Y10" s="13">
        <f t="shared" si="16"/>
        <v>216</v>
      </c>
      <c r="Z10" s="13">
        <f t="shared" si="16"/>
        <v>432</v>
      </c>
    </row>
    <row r="11" spans="1:26" x14ac:dyDescent="0.25">
      <c r="A11" s="3" t="s">
        <v>10</v>
      </c>
      <c r="B11" s="3" t="s">
        <v>85</v>
      </c>
      <c r="C11" s="10">
        <v>25</v>
      </c>
      <c r="D11" s="30" t="s">
        <v>97</v>
      </c>
      <c r="E11">
        <f>VLOOKUP(B11,Sheet2!A:B,2,0)</f>
        <v>12</v>
      </c>
      <c r="F11" s="13">
        <f t="shared" si="7"/>
        <v>300</v>
      </c>
      <c r="J11" s="19">
        <f t="shared" si="0"/>
        <v>5.7692307692307692</v>
      </c>
      <c r="K11" s="19">
        <f t="shared" si="1"/>
        <v>11.538461538461538</v>
      </c>
      <c r="L11" s="19">
        <f t="shared" si="2"/>
        <v>25</v>
      </c>
      <c r="M11" s="19">
        <f t="shared" si="3"/>
        <v>75</v>
      </c>
      <c r="N11" s="19">
        <f t="shared" si="4"/>
        <v>150</v>
      </c>
      <c r="O11" s="19">
        <f t="shared" si="5"/>
        <v>300</v>
      </c>
      <c r="S11" t="str">
        <f t="shared" si="8"/>
        <v>Yes</v>
      </c>
      <c r="U11" s="13">
        <f>IF($D$11="Yes",J11,0)</f>
        <v>5.7692307692307692</v>
      </c>
      <c r="V11" s="13">
        <f t="shared" ref="V11:Z11" si="17">IF($D$11="Yes",K11,0)</f>
        <v>11.538461538461538</v>
      </c>
      <c r="W11" s="13">
        <f t="shared" si="17"/>
        <v>25</v>
      </c>
      <c r="X11" s="13">
        <f t="shared" si="17"/>
        <v>75</v>
      </c>
      <c r="Y11" s="13">
        <f t="shared" si="17"/>
        <v>150</v>
      </c>
      <c r="Z11" s="13">
        <f t="shared" si="17"/>
        <v>300</v>
      </c>
    </row>
    <row r="12" spans="1:26" x14ac:dyDescent="0.25">
      <c r="A12" s="3" t="s">
        <v>11</v>
      </c>
      <c r="B12" s="3" t="s">
        <v>85</v>
      </c>
      <c r="C12" s="10">
        <v>8</v>
      </c>
      <c r="D12" s="30" t="s">
        <v>97</v>
      </c>
      <c r="E12">
        <f>VLOOKUP(B12,Sheet2!A:B,2,0)</f>
        <v>12</v>
      </c>
      <c r="F12" s="13">
        <f t="shared" si="7"/>
        <v>96</v>
      </c>
      <c r="J12" s="19">
        <f t="shared" si="0"/>
        <v>1.8461538461538463</v>
      </c>
      <c r="K12" s="19">
        <f t="shared" si="1"/>
        <v>3.6923076923076925</v>
      </c>
      <c r="L12" s="19">
        <f t="shared" si="2"/>
        <v>8</v>
      </c>
      <c r="M12" s="19">
        <f t="shared" si="3"/>
        <v>24</v>
      </c>
      <c r="N12" s="19">
        <f t="shared" si="4"/>
        <v>48</v>
      </c>
      <c r="O12" s="19">
        <f t="shared" si="5"/>
        <v>96</v>
      </c>
      <c r="S12" t="str">
        <f t="shared" si="8"/>
        <v>Yes</v>
      </c>
      <c r="U12" s="13">
        <f>IF($D$12="Yes",J12,0)</f>
        <v>1.8461538461538463</v>
      </c>
      <c r="V12" s="13">
        <f t="shared" ref="V12:Z12" si="18">IF($D$12="Yes",K12,0)</f>
        <v>3.6923076923076925</v>
      </c>
      <c r="W12" s="13">
        <f t="shared" si="18"/>
        <v>8</v>
      </c>
      <c r="X12" s="13">
        <f t="shared" si="18"/>
        <v>24</v>
      </c>
      <c r="Y12" s="13">
        <f t="shared" si="18"/>
        <v>48</v>
      </c>
      <c r="Z12" s="13">
        <f t="shared" si="18"/>
        <v>96</v>
      </c>
    </row>
    <row r="13" spans="1:26" x14ac:dyDescent="0.25">
      <c r="A13" s="3" t="s">
        <v>12</v>
      </c>
      <c r="B13" s="3" t="s">
        <v>85</v>
      </c>
      <c r="C13" s="10">
        <v>0</v>
      </c>
      <c r="D13" s="30" t="s">
        <v>97</v>
      </c>
      <c r="E13">
        <f>VLOOKUP(B13,Sheet2!A:B,2,0)</f>
        <v>12</v>
      </c>
      <c r="F13" s="13">
        <f t="shared" si="7"/>
        <v>0</v>
      </c>
      <c r="J13" s="19">
        <f t="shared" si="0"/>
        <v>0</v>
      </c>
      <c r="K13" s="19">
        <f t="shared" si="1"/>
        <v>0</v>
      </c>
      <c r="L13" s="19">
        <f t="shared" si="2"/>
        <v>0</v>
      </c>
      <c r="M13" s="19">
        <f t="shared" si="3"/>
        <v>0</v>
      </c>
      <c r="N13" s="19">
        <f t="shared" si="4"/>
        <v>0</v>
      </c>
      <c r="O13" s="19">
        <f t="shared" si="5"/>
        <v>0</v>
      </c>
      <c r="S13" t="str">
        <f t="shared" si="8"/>
        <v>Yes</v>
      </c>
      <c r="U13" s="13">
        <f>IF($D$13="Yes",J13,0)</f>
        <v>0</v>
      </c>
      <c r="V13" s="13">
        <f t="shared" ref="V13:Z13" si="19">IF($D$13="Yes",K13,0)</f>
        <v>0</v>
      </c>
      <c r="W13" s="13">
        <f t="shared" si="19"/>
        <v>0</v>
      </c>
      <c r="X13" s="13">
        <f t="shared" si="19"/>
        <v>0</v>
      </c>
      <c r="Y13" s="13">
        <f t="shared" si="19"/>
        <v>0</v>
      </c>
      <c r="Z13" s="13">
        <f t="shared" si="19"/>
        <v>0</v>
      </c>
    </row>
    <row r="14" spans="1:26" x14ac:dyDescent="0.25">
      <c r="A14" s="3" t="s">
        <v>13</v>
      </c>
      <c r="B14" s="3" t="s">
        <v>85</v>
      </c>
      <c r="C14" s="10">
        <v>22.5</v>
      </c>
      <c r="D14" s="30" t="s">
        <v>97</v>
      </c>
      <c r="E14">
        <f>VLOOKUP(B14,Sheet2!A:B,2,0)</f>
        <v>12</v>
      </c>
      <c r="F14" s="13">
        <f t="shared" si="7"/>
        <v>270</v>
      </c>
      <c r="J14" s="19">
        <f t="shared" si="0"/>
        <v>5.1923076923076925</v>
      </c>
      <c r="K14" s="19">
        <f t="shared" si="1"/>
        <v>10.384615384615385</v>
      </c>
      <c r="L14" s="19">
        <f t="shared" si="2"/>
        <v>22.5</v>
      </c>
      <c r="M14" s="19">
        <f t="shared" si="3"/>
        <v>67.5</v>
      </c>
      <c r="N14" s="19">
        <f t="shared" si="4"/>
        <v>135</v>
      </c>
      <c r="O14" s="19">
        <f t="shared" si="5"/>
        <v>270</v>
      </c>
      <c r="S14" t="str">
        <f t="shared" si="8"/>
        <v>Yes</v>
      </c>
      <c r="U14" s="13">
        <f>IF($D$14="Yes",J14,0)</f>
        <v>5.1923076923076925</v>
      </c>
      <c r="V14" s="13">
        <f t="shared" ref="V14:Z14" si="20">IF($D$14="Yes",K14,0)</f>
        <v>10.384615384615385</v>
      </c>
      <c r="W14" s="13">
        <f t="shared" si="20"/>
        <v>22.5</v>
      </c>
      <c r="X14" s="13">
        <f t="shared" si="20"/>
        <v>67.5</v>
      </c>
      <c r="Y14" s="13">
        <f t="shared" si="20"/>
        <v>135</v>
      </c>
      <c r="Z14" s="13">
        <f t="shared" si="20"/>
        <v>270</v>
      </c>
    </row>
    <row r="15" spans="1:26" x14ac:dyDescent="0.25">
      <c r="A15" s="3" t="s">
        <v>14</v>
      </c>
      <c r="B15" s="3" t="s">
        <v>85</v>
      </c>
      <c r="C15" s="10">
        <v>8</v>
      </c>
      <c r="D15" s="30" t="s">
        <v>98</v>
      </c>
      <c r="E15">
        <f>VLOOKUP(B15,Sheet2!A:B,2,0)</f>
        <v>12</v>
      </c>
      <c r="F15" s="13">
        <f t="shared" si="7"/>
        <v>96</v>
      </c>
      <c r="J15" s="19">
        <f t="shared" si="0"/>
        <v>1.8461538461538463</v>
      </c>
      <c r="K15" s="19">
        <f t="shared" si="1"/>
        <v>3.6923076923076925</v>
      </c>
      <c r="L15" s="19">
        <f t="shared" si="2"/>
        <v>8</v>
      </c>
      <c r="M15" s="19">
        <f t="shared" si="3"/>
        <v>24</v>
      </c>
      <c r="N15" s="19">
        <f t="shared" si="4"/>
        <v>48</v>
      </c>
      <c r="O15" s="19">
        <f t="shared" si="5"/>
        <v>96</v>
      </c>
      <c r="S15" t="str">
        <f t="shared" si="8"/>
        <v>No</v>
      </c>
      <c r="U15" s="13">
        <f>IF($D$15="Yes",J15,0)</f>
        <v>0</v>
      </c>
      <c r="V15" s="13">
        <f t="shared" ref="V15:Z15" si="21">IF($D$15="Yes",K15,0)</f>
        <v>0</v>
      </c>
      <c r="W15" s="13">
        <f t="shared" si="21"/>
        <v>0</v>
      </c>
      <c r="X15" s="13">
        <f t="shared" si="21"/>
        <v>0</v>
      </c>
      <c r="Y15" s="13">
        <f t="shared" si="21"/>
        <v>0</v>
      </c>
      <c r="Z15" s="13">
        <f t="shared" si="21"/>
        <v>0</v>
      </c>
    </row>
    <row r="16" spans="1:26" x14ac:dyDescent="0.25">
      <c r="A16" s="3" t="s">
        <v>15</v>
      </c>
      <c r="B16" s="3"/>
      <c r="C16" s="10"/>
      <c r="D16" s="30"/>
      <c r="E16" t="e">
        <f>VLOOKUP(B16,Sheet2!A:B,2,0)</f>
        <v>#N/A</v>
      </c>
      <c r="F16" s="13" t="e">
        <f t="shared" si="7"/>
        <v>#N/A</v>
      </c>
      <c r="J16" s="19">
        <f t="shared" si="0"/>
        <v>0</v>
      </c>
      <c r="K16" s="19">
        <f t="shared" si="1"/>
        <v>0</v>
      </c>
      <c r="L16" s="19">
        <f t="shared" si="2"/>
        <v>0</v>
      </c>
      <c r="M16" s="19">
        <f t="shared" si="3"/>
        <v>0</v>
      </c>
      <c r="N16" s="19">
        <f t="shared" si="4"/>
        <v>0</v>
      </c>
      <c r="O16" s="19">
        <f t="shared" si="5"/>
        <v>0</v>
      </c>
      <c r="S16">
        <f t="shared" si="8"/>
        <v>0</v>
      </c>
      <c r="U16" s="13">
        <f>IF($D$16="Yes",J16,0)</f>
        <v>0</v>
      </c>
      <c r="V16" s="13">
        <f t="shared" ref="V16:Z16" si="22">IF($D$16="Yes",K16,0)</f>
        <v>0</v>
      </c>
      <c r="W16" s="13">
        <f t="shared" si="22"/>
        <v>0</v>
      </c>
      <c r="X16" s="13">
        <f t="shared" si="22"/>
        <v>0</v>
      </c>
      <c r="Y16" s="13">
        <f t="shared" si="22"/>
        <v>0</v>
      </c>
      <c r="Z16" s="13">
        <f t="shared" si="22"/>
        <v>0</v>
      </c>
    </row>
    <row r="17" spans="1:26" x14ac:dyDescent="0.25">
      <c r="A17" s="3" t="s">
        <v>16</v>
      </c>
      <c r="B17" s="3" t="s">
        <v>88</v>
      </c>
      <c r="C17" s="10">
        <v>157.5</v>
      </c>
      <c r="D17" s="30" t="s">
        <v>97</v>
      </c>
      <c r="E17">
        <f>VLOOKUP(B17,Sheet2!A:B,2,0)</f>
        <v>1</v>
      </c>
      <c r="F17" s="13">
        <f t="shared" si="7"/>
        <v>157.5</v>
      </c>
      <c r="J17" s="19">
        <f t="shared" si="0"/>
        <v>3.0288461538461537</v>
      </c>
      <c r="K17" s="19">
        <f t="shared" si="1"/>
        <v>6.0576923076923075</v>
      </c>
      <c r="L17" s="19">
        <f t="shared" si="2"/>
        <v>13.125</v>
      </c>
      <c r="M17" s="19">
        <f t="shared" si="3"/>
        <v>39.375</v>
      </c>
      <c r="N17" s="19">
        <f t="shared" si="4"/>
        <v>78.75</v>
      </c>
      <c r="O17" s="19">
        <f t="shared" si="5"/>
        <v>157.5</v>
      </c>
      <c r="S17" t="str">
        <f t="shared" si="8"/>
        <v>Yes</v>
      </c>
      <c r="U17" s="13">
        <f>IF($D$17="Yes",J17,0)</f>
        <v>3.0288461538461537</v>
      </c>
      <c r="V17" s="13">
        <f t="shared" ref="V17:Z17" si="23">IF($D$17="Yes",K17,0)</f>
        <v>6.0576923076923075</v>
      </c>
      <c r="W17" s="13">
        <f t="shared" si="23"/>
        <v>13.125</v>
      </c>
      <c r="X17" s="13">
        <f t="shared" si="23"/>
        <v>39.375</v>
      </c>
      <c r="Y17" s="13">
        <f t="shared" si="23"/>
        <v>78.75</v>
      </c>
      <c r="Z17" s="13">
        <f t="shared" si="23"/>
        <v>157.5</v>
      </c>
    </row>
    <row r="18" spans="1:26" x14ac:dyDescent="0.25">
      <c r="A18" s="4" t="s">
        <v>17</v>
      </c>
      <c r="B18" s="3"/>
      <c r="C18" s="10"/>
      <c r="D18" s="30" t="s">
        <v>98</v>
      </c>
      <c r="E18" t="e">
        <f>VLOOKUP(B18,Sheet2!A:B,2,0)</f>
        <v>#N/A</v>
      </c>
      <c r="F18" s="13" t="e">
        <f t="shared" si="7"/>
        <v>#N/A</v>
      </c>
      <c r="J18" s="19">
        <f t="shared" si="0"/>
        <v>0</v>
      </c>
      <c r="K18" s="19">
        <f t="shared" si="1"/>
        <v>0</v>
      </c>
      <c r="L18" s="19">
        <f t="shared" si="2"/>
        <v>0</v>
      </c>
      <c r="M18" s="19">
        <f t="shared" si="3"/>
        <v>0</v>
      </c>
      <c r="N18" s="19">
        <f t="shared" si="4"/>
        <v>0</v>
      </c>
      <c r="O18" s="19">
        <f t="shared" si="5"/>
        <v>0</v>
      </c>
      <c r="S18" t="str">
        <f t="shared" si="8"/>
        <v>No</v>
      </c>
      <c r="U18" s="13">
        <f>IF($D$18="Yes",J18,0)</f>
        <v>0</v>
      </c>
      <c r="V18" s="13">
        <f t="shared" ref="V18:Z18" si="24">IF($D$18="Yes",K18,0)</f>
        <v>0</v>
      </c>
      <c r="W18" s="13">
        <f t="shared" si="24"/>
        <v>0</v>
      </c>
      <c r="X18" s="13">
        <f t="shared" si="24"/>
        <v>0</v>
      </c>
      <c r="Y18" s="13">
        <f t="shared" si="24"/>
        <v>0</v>
      </c>
      <c r="Z18" s="13">
        <f t="shared" si="24"/>
        <v>0</v>
      </c>
    </row>
    <row r="19" spans="1:26" x14ac:dyDescent="0.25">
      <c r="A19" s="3" t="s">
        <v>18</v>
      </c>
      <c r="B19" s="3" t="s">
        <v>89</v>
      </c>
      <c r="C19" s="10">
        <v>60</v>
      </c>
      <c r="D19" s="30" t="s">
        <v>97</v>
      </c>
      <c r="E19">
        <f>VLOOKUP(B19,Sheet2!A:B,2,0)</f>
        <v>52</v>
      </c>
      <c r="F19" s="13">
        <f t="shared" si="7"/>
        <v>3120</v>
      </c>
      <c r="J19" s="19">
        <f t="shared" si="0"/>
        <v>60</v>
      </c>
      <c r="K19" s="19">
        <f t="shared" si="1"/>
        <v>120</v>
      </c>
      <c r="L19" s="19">
        <f t="shared" si="2"/>
        <v>260</v>
      </c>
      <c r="M19" s="19">
        <f t="shared" si="3"/>
        <v>780</v>
      </c>
      <c r="N19" s="19">
        <f t="shared" si="4"/>
        <v>1560</v>
      </c>
      <c r="O19" s="19">
        <f t="shared" si="5"/>
        <v>3120</v>
      </c>
      <c r="S19" t="str">
        <f t="shared" si="8"/>
        <v>Yes</v>
      </c>
      <c r="U19" s="13">
        <f>IF($D$19="Yes",J19,0)</f>
        <v>60</v>
      </c>
      <c r="V19" s="13">
        <f t="shared" ref="V19:Z19" si="25">IF($D$19="Yes",K19,0)</f>
        <v>120</v>
      </c>
      <c r="W19" s="13">
        <f t="shared" si="25"/>
        <v>260</v>
      </c>
      <c r="X19" s="13">
        <f t="shared" si="25"/>
        <v>780</v>
      </c>
      <c r="Y19" s="13">
        <f t="shared" si="25"/>
        <v>1560</v>
      </c>
      <c r="Z19" s="13">
        <f t="shared" si="25"/>
        <v>3120</v>
      </c>
    </row>
    <row r="20" spans="1:26" x14ac:dyDescent="0.25">
      <c r="A20" s="3" t="s">
        <v>19</v>
      </c>
      <c r="B20" s="3"/>
      <c r="C20" s="10"/>
      <c r="D20" s="30" t="s">
        <v>98</v>
      </c>
      <c r="E20" t="e">
        <f>VLOOKUP(B20,Sheet2!A:B,2,0)</f>
        <v>#N/A</v>
      </c>
      <c r="F20" s="13" t="e">
        <f t="shared" si="7"/>
        <v>#N/A</v>
      </c>
      <c r="J20" s="19">
        <f t="shared" si="0"/>
        <v>0</v>
      </c>
      <c r="K20" s="19">
        <f t="shared" si="1"/>
        <v>0</v>
      </c>
      <c r="L20" s="19">
        <f t="shared" si="2"/>
        <v>0</v>
      </c>
      <c r="M20" s="19">
        <f t="shared" si="3"/>
        <v>0</v>
      </c>
      <c r="N20" s="19">
        <f t="shared" si="4"/>
        <v>0</v>
      </c>
      <c r="O20" s="19">
        <f t="shared" si="5"/>
        <v>0</v>
      </c>
      <c r="S20" t="str">
        <f t="shared" si="8"/>
        <v>No</v>
      </c>
      <c r="U20" s="13">
        <f>IF($D$20="Yes",J20,0)</f>
        <v>0</v>
      </c>
      <c r="V20" s="13">
        <f t="shared" ref="V20:Z20" si="26">IF($D$20="Yes",K20,0)</f>
        <v>0</v>
      </c>
      <c r="W20" s="13">
        <f t="shared" si="26"/>
        <v>0</v>
      </c>
      <c r="X20" s="13">
        <f t="shared" si="26"/>
        <v>0</v>
      </c>
      <c r="Y20" s="13">
        <f t="shared" si="26"/>
        <v>0</v>
      </c>
      <c r="Z20" s="13">
        <f t="shared" si="26"/>
        <v>0</v>
      </c>
    </row>
    <row r="21" spans="1:26" x14ac:dyDescent="0.25">
      <c r="A21" s="3" t="s">
        <v>20</v>
      </c>
      <c r="B21" s="3"/>
      <c r="C21" s="10"/>
      <c r="D21" s="30" t="s">
        <v>98</v>
      </c>
      <c r="E21" t="e">
        <f>VLOOKUP(B21,Sheet2!A:B,2,0)</f>
        <v>#N/A</v>
      </c>
      <c r="F21" s="13" t="e">
        <f t="shared" si="7"/>
        <v>#N/A</v>
      </c>
      <c r="J21" s="19">
        <f t="shared" si="0"/>
        <v>0</v>
      </c>
      <c r="K21" s="19">
        <f t="shared" si="1"/>
        <v>0</v>
      </c>
      <c r="L21" s="19">
        <f t="shared" si="2"/>
        <v>0</v>
      </c>
      <c r="M21" s="19">
        <f t="shared" si="3"/>
        <v>0</v>
      </c>
      <c r="N21" s="19">
        <f t="shared" si="4"/>
        <v>0</v>
      </c>
      <c r="O21" s="19">
        <f t="shared" si="5"/>
        <v>0</v>
      </c>
      <c r="S21" t="str">
        <f t="shared" si="8"/>
        <v>No</v>
      </c>
      <c r="U21" s="13">
        <f>IF($D$21="Yes",J21,0)</f>
        <v>0</v>
      </c>
      <c r="V21" s="13">
        <f t="shared" ref="V21:Z21" si="27">IF($D$21="Yes",K21,0)</f>
        <v>0</v>
      </c>
      <c r="W21" s="13">
        <f t="shared" si="27"/>
        <v>0</v>
      </c>
      <c r="X21" s="13">
        <f t="shared" si="27"/>
        <v>0</v>
      </c>
      <c r="Y21" s="13">
        <f t="shared" si="27"/>
        <v>0</v>
      </c>
      <c r="Z21" s="13">
        <f t="shared" si="27"/>
        <v>0</v>
      </c>
    </row>
    <row r="22" spans="1:26" x14ac:dyDescent="0.25">
      <c r="A22" s="3" t="s">
        <v>21</v>
      </c>
      <c r="B22" s="3"/>
      <c r="C22" s="10"/>
      <c r="D22" s="30" t="s">
        <v>98</v>
      </c>
      <c r="E22" t="e">
        <f>VLOOKUP(B22,Sheet2!A:B,2,0)</f>
        <v>#N/A</v>
      </c>
      <c r="F22" s="13" t="e">
        <f t="shared" si="7"/>
        <v>#N/A</v>
      </c>
      <c r="J22" s="19">
        <f t="shared" si="0"/>
        <v>0</v>
      </c>
      <c r="K22" s="19">
        <f t="shared" si="1"/>
        <v>0</v>
      </c>
      <c r="L22" s="19">
        <f t="shared" si="2"/>
        <v>0</v>
      </c>
      <c r="M22" s="19">
        <f t="shared" si="3"/>
        <v>0</v>
      </c>
      <c r="N22" s="19">
        <f t="shared" si="4"/>
        <v>0</v>
      </c>
      <c r="O22" s="19">
        <f t="shared" si="5"/>
        <v>0</v>
      </c>
      <c r="S22" t="str">
        <f t="shared" si="8"/>
        <v>No</v>
      </c>
      <c r="U22" s="13">
        <f>IF($D$22="Yes",J22,0)</f>
        <v>0</v>
      </c>
      <c r="V22" s="13">
        <f t="shared" ref="V22:Z22" si="28">IF($D$22="Yes",K22,0)</f>
        <v>0</v>
      </c>
      <c r="W22" s="13">
        <f t="shared" si="28"/>
        <v>0</v>
      </c>
      <c r="X22" s="13">
        <f t="shared" si="28"/>
        <v>0</v>
      </c>
      <c r="Y22" s="13">
        <f t="shared" si="28"/>
        <v>0</v>
      </c>
      <c r="Z22" s="13">
        <f t="shared" si="28"/>
        <v>0</v>
      </c>
    </row>
    <row r="23" spans="1:26" x14ac:dyDescent="0.25">
      <c r="A23" s="3" t="s">
        <v>22</v>
      </c>
      <c r="B23" s="3" t="s">
        <v>85</v>
      </c>
      <c r="C23" s="10">
        <v>15</v>
      </c>
      <c r="D23" s="30" t="s">
        <v>98</v>
      </c>
      <c r="E23">
        <f>VLOOKUP(B23,Sheet2!A:B,2,0)</f>
        <v>12</v>
      </c>
      <c r="F23" s="13">
        <f t="shared" si="7"/>
        <v>180</v>
      </c>
      <c r="J23" s="19">
        <f t="shared" si="0"/>
        <v>3.4615384615384617</v>
      </c>
      <c r="K23" s="19">
        <f t="shared" si="1"/>
        <v>6.9230769230769234</v>
      </c>
      <c r="L23" s="19">
        <f t="shared" si="2"/>
        <v>15</v>
      </c>
      <c r="M23" s="19">
        <f t="shared" si="3"/>
        <v>45</v>
      </c>
      <c r="N23" s="19">
        <f t="shared" si="4"/>
        <v>90</v>
      </c>
      <c r="O23" s="19">
        <f t="shared" si="5"/>
        <v>180</v>
      </c>
      <c r="S23" t="str">
        <f t="shared" si="8"/>
        <v>No</v>
      </c>
      <c r="U23" s="13">
        <f>IF($D$23="Yes",J23,0)</f>
        <v>0</v>
      </c>
      <c r="V23" s="13">
        <f t="shared" ref="V23:Z23" si="29">IF($D$23="Yes",K23,0)</f>
        <v>0</v>
      </c>
      <c r="W23" s="13">
        <f t="shared" si="29"/>
        <v>0</v>
      </c>
      <c r="X23" s="13">
        <f t="shared" si="29"/>
        <v>0</v>
      </c>
      <c r="Y23" s="13">
        <f t="shared" si="29"/>
        <v>0</v>
      </c>
      <c r="Z23" s="13">
        <f t="shared" si="29"/>
        <v>0</v>
      </c>
    </row>
    <row r="24" spans="1:26" x14ac:dyDescent="0.25">
      <c r="A24" s="3" t="s">
        <v>23</v>
      </c>
      <c r="B24" s="3" t="s">
        <v>85</v>
      </c>
      <c r="C24" s="10">
        <v>50</v>
      </c>
      <c r="D24" s="30" t="s">
        <v>98</v>
      </c>
      <c r="E24">
        <f>VLOOKUP(B24,Sheet2!A:B,2,0)</f>
        <v>12</v>
      </c>
      <c r="F24" s="13">
        <f t="shared" si="7"/>
        <v>600</v>
      </c>
      <c r="J24" s="19">
        <f t="shared" si="0"/>
        <v>11.538461538461538</v>
      </c>
      <c r="K24" s="19">
        <f t="shared" si="1"/>
        <v>23.076923076923077</v>
      </c>
      <c r="L24" s="19">
        <f t="shared" si="2"/>
        <v>50</v>
      </c>
      <c r="M24" s="19">
        <f t="shared" si="3"/>
        <v>150</v>
      </c>
      <c r="N24" s="19">
        <f t="shared" si="4"/>
        <v>300</v>
      </c>
      <c r="O24" s="19">
        <f t="shared" si="5"/>
        <v>600</v>
      </c>
      <c r="S24" t="str">
        <f t="shared" si="8"/>
        <v>No</v>
      </c>
      <c r="U24" s="13">
        <f>IF($D$24="Yes",J24,0)</f>
        <v>0</v>
      </c>
      <c r="V24" s="13">
        <f t="shared" ref="V24:Z24" si="30">IF($D$24="Yes",K24,0)</f>
        <v>0</v>
      </c>
      <c r="W24" s="13">
        <f t="shared" si="30"/>
        <v>0</v>
      </c>
      <c r="X24" s="13">
        <f t="shared" si="30"/>
        <v>0</v>
      </c>
      <c r="Y24" s="13">
        <f t="shared" si="30"/>
        <v>0</v>
      </c>
      <c r="Z24" s="13">
        <f t="shared" si="30"/>
        <v>0</v>
      </c>
    </row>
    <row r="25" spans="1:26" x14ac:dyDescent="0.25">
      <c r="A25" s="3" t="s">
        <v>24</v>
      </c>
      <c r="B25" s="3"/>
      <c r="C25" s="10"/>
      <c r="D25" s="30"/>
      <c r="E25" t="e">
        <f>VLOOKUP(B25,Sheet2!A:B,2,0)</f>
        <v>#N/A</v>
      </c>
      <c r="F25" s="13" t="e">
        <f t="shared" si="7"/>
        <v>#N/A</v>
      </c>
      <c r="J25" s="19">
        <f t="shared" si="0"/>
        <v>0</v>
      </c>
      <c r="K25" s="19">
        <f t="shared" si="1"/>
        <v>0</v>
      </c>
      <c r="L25" s="19">
        <f t="shared" si="2"/>
        <v>0</v>
      </c>
      <c r="M25" s="19">
        <f t="shared" si="3"/>
        <v>0</v>
      </c>
      <c r="N25" s="19">
        <f t="shared" si="4"/>
        <v>0</v>
      </c>
      <c r="O25" s="19">
        <f t="shared" si="5"/>
        <v>0</v>
      </c>
      <c r="S25">
        <f t="shared" si="8"/>
        <v>0</v>
      </c>
      <c r="U25" s="13">
        <f>IF($D$25="Yes",J25,0)</f>
        <v>0</v>
      </c>
      <c r="V25" s="13">
        <f t="shared" ref="V25:Z25" si="31">IF($D$25="Yes",K25,0)</f>
        <v>0</v>
      </c>
      <c r="W25" s="13">
        <f t="shared" si="31"/>
        <v>0</v>
      </c>
      <c r="X25" s="13">
        <f t="shared" si="31"/>
        <v>0</v>
      </c>
      <c r="Y25" s="13">
        <f t="shared" si="31"/>
        <v>0</v>
      </c>
      <c r="Z25" s="13">
        <f t="shared" si="31"/>
        <v>0</v>
      </c>
    </row>
    <row r="26" spans="1:26" x14ac:dyDescent="0.25">
      <c r="A26" s="3" t="s">
        <v>25</v>
      </c>
      <c r="B26" s="3"/>
      <c r="C26" s="10"/>
      <c r="D26" s="30"/>
      <c r="E26" t="e">
        <f>VLOOKUP(B26,Sheet2!A:B,2,0)</f>
        <v>#N/A</v>
      </c>
      <c r="F26" s="13" t="e">
        <f t="shared" si="7"/>
        <v>#N/A</v>
      </c>
      <c r="J26" s="19">
        <f t="shared" si="0"/>
        <v>0</v>
      </c>
      <c r="K26" s="19">
        <f t="shared" si="1"/>
        <v>0</v>
      </c>
      <c r="L26" s="19">
        <f t="shared" si="2"/>
        <v>0</v>
      </c>
      <c r="M26" s="19">
        <f t="shared" si="3"/>
        <v>0</v>
      </c>
      <c r="N26" s="19">
        <f t="shared" si="4"/>
        <v>0</v>
      </c>
      <c r="O26" s="19">
        <f t="shared" si="5"/>
        <v>0</v>
      </c>
      <c r="S26">
        <f t="shared" si="8"/>
        <v>0</v>
      </c>
      <c r="U26" s="13">
        <f>IF($D$26="Yes",J26,0)</f>
        <v>0</v>
      </c>
      <c r="V26" s="13">
        <f t="shared" ref="V26:Z26" si="32">IF($D$26="Yes",K26,0)</f>
        <v>0</v>
      </c>
      <c r="W26" s="13">
        <f t="shared" si="32"/>
        <v>0</v>
      </c>
      <c r="X26" s="13">
        <f t="shared" si="32"/>
        <v>0</v>
      </c>
      <c r="Y26" s="13">
        <f t="shared" si="32"/>
        <v>0</v>
      </c>
      <c r="Z26" s="13">
        <f t="shared" si="32"/>
        <v>0</v>
      </c>
    </row>
    <row r="27" spans="1:26" ht="15.75" hidden="1" thickBot="1" x14ac:dyDescent="0.3">
      <c r="A27" s="39" t="s">
        <v>94</v>
      </c>
      <c r="B27" s="40"/>
      <c r="C27" s="41"/>
      <c r="D27" s="35"/>
      <c r="E27" t="e">
        <f>VLOOKUP(B27,Sheet2!A:B,2,0)</f>
        <v>#N/A</v>
      </c>
      <c r="F27" s="13" t="e">
        <f t="shared" si="7"/>
        <v>#N/A</v>
      </c>
      <c r="J27" s="20">
        <f>SUM(J2:J26)</f>
        <v>403.29807692307696</v>
      </c>
      <c r="K27" s="20">
        <f t="shared" ref="K27:O27" si="33">SUM(K2:K26)</f>
        <v>806.59615384615392</v>
      </c>
      <c r="L27" s="20">
        <f t="shared" si="33"/>
        <v>1747.625</v>
      </c>
      <c r="M27" s="20">
        <f t="shared" si="33"/>
        <v>5242.875</v>
      </c>
      <c r="N27" s="20">
        <f t="shared" si="33"/>
        <v>10485.75</v>
      </c>
      <c r="O27" s="20">
        <f t="shared" si="33"/>
        <v>20971.5</v>
      </c>
      <c r="S27" s="37"/>
      <c r="T27" s="37"/>
      <c r="U27" s="20">
        <f>SUM(U2:U26)</f>
        <v>386.45192307692309</v>
      </c>
      <c r="V27" s="20">
        <f t="shared" ref="V27:Z27" si="34">SUM(V2:V26)</f>
        <v>772.90384615384619</v>
      </c>
      <c r="W27" s="20">
        <f t="shared" si="34"/>
        <v>1674.625</v>
      </c>
      <c r="X27" s="20">
        <f t="shared" si="34"/>
        <v>5023.875</v>
      </c>
      <c r="Y27" s="20">
        <f t="shared" si="34"/>
        <v>10047.75</v>
      </c>
      <c r="Z27" s="20">
        <f t="shared" si="34"/>
        <v>20095.5</v>
      </c>
    </row>
    <row r="28" spans="1:26" x14ac:dyDescent="0.25">
      <c r="C28" s="11"/>
      <c r="E28" t="e">
        <f>VLOOKUP(B28,Sheet2!A:B,2,0)</f>
        <v>#N/A</v>
      </c>
      <c r="F28" s="13" t="e">
        <f t="shared" si="7"/>
        <v>#N/A</v>
      </c>
      <c r="J28" s="19"/>
      <c r="K28" s="19"/>
      <c r="L28" s="19"/>
      <c r="M28" s="19"/>
      <c r="N28" s="19"/>
      <c r="O28" s="19"/>
    </row>
    <row r="29" spans="1:26" x14ac:dyDescent="0.25">
      <c r="A29" s="1" t="s">
        <v>27</v>
      </c>
      <c r="B29" s="1" t="s">
        <v>91</v>
      </c>
      <c r="C29" s="14" t="s">
        <v>92</v>
      </c>
      <c r="D29" s="14" t="s">
        <v>96</v>
      </c>
      <c r="E29" t="e">
        <f>VLOOKUP(B29,Sheet2!A:B,2,0)</f>
        <v>#N/A</v>
      </c>
      <c r="F29" s="13" t="e">
        <f t="shared" si="7"/>
        <v>#VALUE!</v>
      </c>
      <c r="J29" s="18" t="s">
        <v>89</v>
      </c>
      <c r="K29" s="18" t="s">
        <v>90</v>
      </c>
      <c r="L29" s="18" t="s">
        <v>85</v>
      </c>
      <c r="M29" s="18" t="s">
        <v>86</v>
      </c>
      <c r="N29" s="18" t="s">
        <v>87</v>
      </c>
      <c r="O29" s="18" t="s">
        <v>88</v>
      </c>
      <c r="S29" t="str">
        <f t="shared" si="8"/>
        <v>Essential</v>
      </c>
      <c r="U29" s="13">
        <f>IF($D$29="Yes",J29,0)</f>
        <v>0</v>
      </c>
      <c r="V29" s="13">
        <f t="shared" ref="V29:Z29" si="35">IF($D$29="Yes",K29,0)</f>
        <v>0</v>
      </c>
      <c r="W29" s="13">
        <f t="shared" si="35"/>
        <v>0</v>
      </c>
      <c r="X29" s="13">
        <f t="shared" si="35"/>
        <v>0</v>
      </c>
      <c r="Y29" s="13">
        <f t="shared" si="35"/>
        <v>0</v>
      </c>
      <c r="Z29" s="13">
        <f t="shared" si="35"/>
        <v>0</v>
      </c>
    </row>
    <row r="30" spans="1:26" x14ac:dyDescent="0.25">
      <c r="A30" s="3" t="s">
        <v>28</v>
      </c>
      <c r="B30" s="3" t="s">
        <v>86</v>
      </c>
      <c r="C30" s="10">
        <v>100</v>
      </c>
      <c r="D30" s="30" t="s">
        <v>98</v>
      </c>
      <c r="E30">
        <f>VLOOKUP(B30,Sheet2!A:B,2,0)</f>
        <v>4</v>
      </c>
      <c r="F30" s="13">
        <f t="shared" si="7"/>
        <v>400</v>
      </c>
      <c r="J30" s="19">
        <f t="shared" ref="J30:J48" si="36">IF(B30="",0,SUM(F30/52))</f>
        <v>7.6923076923076925</v>
      </c>
      <c r="K30" s="19">
        <f t="shared" ref="K30:K48" si="37">IF(B30="",0,SUM(F30/26))</f>
        <v>15.384615384615385</v>
      </c>
      <c r="L30" s="19">
        <f t="shared" ref="L30:L48" si="38">IF(B30="",0,SUM(F30/12))</f>
        <v>33.333333333333336</v>
      </c>
      <c r="M30" s="19">
        <f t="shared" ref="M30:M48" si="39">IF(B30="",0,SUM(F30/4))</f>
        <v>100</v>
      </c>
      <c r="N30" s="19">
        <f t="shared" ref="N30:N48" si="40">IF(B30="",0,SUM(F30/2))</f>
        <v>200</v>
      </c>
      <c r="O30" s="19">
        <f t="shared" ref="O30:O48" si="41">IF(B30="",0,F30)</f>
        <v>400</v>
      </c>
      <c r="S30" t="str">
        <f t="shared" si="8"/>
        <v>No</v>
      </c>
      <c r="U30" s="13">
        <f>IF($D$30="Yes",J30,0)</f>
        <v>0</v>
      </c>
      <c r="V30" s="13">
        <f t="shared" ref="V30:Z30" si="42">IF($D$30="Yes",K30,0)</f>
        <v>0</v>
      </c>
      <c r="W30" s="13">
        <f t="shared" si="42"/>
        <v>0</v>
      </c>
      <c r="X30" s="13">
        <f t="shared" si="42"/>
        <v>0</v>
      </c>
      <c r="Y30" s="13">
        <f t="shared" si="42"/>
        <v>0</v>
      </c>
      <c r="Z30" s="13">
        <f t="shared" si="42"/>
        <v>0</v>
      </c>
    </row>
    <row r="31" spans="1:26" x14ac:dyDescent="0.25">
      <c r="A31" s="3" t="s">
        <v>29</v>
      </c>
      <c r="B31" s="3" t="s">
        <v>86</v>
      </c>
      <c r="C31" s="10">
        <v>100</v>
      </c>
      <c r="D31" s="30" t="s">
        <v>98</v>
      </c>
      <c r="E31">
        <f>VLOOKUP(B31,Sheet2!A:B,2,0)</f>
        <v>4</v>
      </c>
      <c r="F31" s="13">
        <f t="shared" si="7"/>
        <v>400</v>
      </c>
      <c r="J31" s="19">
        <f t="shared" si="36"/>
        <v>7.6923076923076925</v>
      </c>
      <c r="K31" s="19">
        <f t="shared" si="37"/>
        <v>15.384615384615385</v>
      </c>
      <c r="L31" s="19">
        <f t="shared" si="38"/>
        <v>33.333333333333336</v>
      </c>
      <c r="M31" s="19">
        <f t="shared" si="39"/>
        <v>100</v>
      </c>
      <c r="N31" s="19">
        <f t="shared" si="40"/>
        <v>200</v>
      </c>
      <c r="O31" s="19">
        <f t="shared" si="41"/>
        <v>400</v>
      </c>
      <c r="S31" t="str">
        <f t="shared" si="8"/>
        <v>No</v>
      </c>
      <c r="U31" s="13">
        <f>IF($D$31="Yes",J31,0)</f>
        <v>0</v>
      </c>
      <c r="V31" s="13">
        <f t="shared" ref="V31:Z31" si="43">IF($D$31="Yes",K31,0)</f>
        <v>0</v>
      </c>
      <c r="W31" s="13">
        <f t="shared" si="43"/>
        <v>0</v>
      </c>
      <c r="X31" s="13">
        <f t="shared" si="43"/>
        <v>0</v>
      </c>
      <c r="Y31" s="13">
        <f t="shared" si="43"/>
        <v>0</v>
      </c>
      <c r="Z31" s="13">
        <f t="shared" si="43"/>
        <v>0</v>
      </c>
    </row>
    <row r="32" spans="1:26" x14ac:dyDescent="0.25">
      <c r="A32" s="3" t="s">
        <v>30</v>
      </c>
      <c r="B32" s="3" t="s">
        <v>88</v>
      </c>
      <c r="C32" s="10">
        <v>1500</v>
      </c>
      <c r="D32" s="30" t="s">
        <v>98</v>
      </c>
      <c r="E32">
        <f>VLOOKUP(B32,Sheet2!A:B,2,0)</f>
        <v>1</v>
      </c>
      <c r="F32" s="13">
        <f t="shared" si="7"/>
        <v>1500</v>
      </c>
      <c r="J32" s="19">
        <f t="shared" si="36"/>
        <v>28.846153846153847</v>
      </c>
      <c r="K32" s="19">
        <f t="shared" si="37"/>
        <v>57.692307692307693</v>
      </c>
      <c r="L32" s="19">
        <f t="shared" si="38"/>
        <v>125</v>
      </c>
      <c r="M32" s="19">
        <f t="shared" si="39"/>
        <v>375</v>
      </c>
      <c r="N32" s="19">
        <f t="shared" si="40"/>
        <v>750</v>
      </c>
      <c r="O32" s="19">
        <f t="shared" si="41"/>
        <v>1500</v>
      </c>
      <c r="S32" t="str">
        <f t="shared" si="8"/>
        <v>No</v>
      </c>
      <c r="U32" s="13">
        <f>IF($D$32="Yes",J32,0)</f>
        <v>0</v>
      </c>
      <c r="V32" s="13">
        <f t="shared" ref="V32:Z32" si="44">IF($D$32="Yes",K32,0)</f>
        <v>0</v>
      </c>
      <c r="W32" s="13">
        <f t="shared" si="44"/>
        <v>0</v>
      </c>
      <c r="X32" s="13">
        <f t="shared" si="44"/>
        <v>0</v>
      </c>
      <c r="Y32" s="13">
        <f t="shared" si="44"/>
        <v>0</v>
      </c>
      <c r="Z32" s="13">
        <f t="shared" si="44"/>
        <v>0</v>
      </c>
    </row>
    <row r="33" spans="1:26" x14ac:dyDescent="0.25">
      <c r="A33" s="3" t="s">
        <v>31</v>
      </c>
      <c r="B33" s="3"/>
      <c r="C33" s="10"/>
      <c r="D33" s="30"/>
      <c r="E33" t="e">
        <f>VLOOKUP(B33,Sheet2!A:B,2,0)</f>
        <v>#N/A</v>
      </c>
      <c r="F33" s="13" t="e">
        <f t="shared" si="7"/>
        <v>#N/A</v>
      </c>
      <c r="J33" s="19">
        <f t="shared" si="36"/>
        <v>0</v>
      </c>
      <c r="K33" s="19">
        <f t="shared" si="37"/>
        <v>0</v>
      </c>
      <c r="L33" s="19">
        <f t="shared" si="38"/>
        <v>0</v>
      </c>
      <c r="M33" s="19">
        <f t="shared" si="39"/>
        <v>0</v>
      </c>
      <c r="N33" s="19">
        <f t="shared" si="40"/>
        <v>0</v>
      </c>
      <c r="O33" s="19">
        <f t="shared" si="41"/>
        <v>0</v>
      </c>
      <c r="S33">
        <f t="shared" si="8"/>
        <v>0</v>
      </c>
      <c r="U33" s="13">
        <f>IF($D$33="Yes",J33,0)</f>
        <v>0</v>
      </c>
      <c r="V33" s="13">
        <f t="shared" ref="V33:Z33" si="45">IF($D$33="Yes",K33,0)</f>
        <v>0</v>
      </c>
      <c r="W33" s="13">
        <f t="shared" si="45"/>
        <v>0</v>
      </c>
      <c r="X33" s="13">
        <f t="shared" si="45"/>
        <v>0</v>
      </c>
      <c r="Y33" s="13">
        <f t="shared" si="45"/>
        <v>0</v>
      </c>
      <c r="Z33" s="13">
        <f t="shared" si="45"/>
        <v>0</v>
      </c>
    </row>
    <row r="34" spans="1:26" x14ac:dyDescent="0.25">
      <c r="A34" s="3" t="s">
        <v>32</v>
      </c>
      <c r="B34" s="3" t="s">
        <v>86</v>
      </c>
      <c r="C34" s="10">
        <v>12</v>
      </c>
      <c r="D34" s="30" t="s">
        <v>97</v>
      </c>
      <c r="E34">
        <f>VLOOKUP(B34,Sheet2!A:B,2,0)</f>
        <v>4</v>
      </c>
      <c r="F34" s="13">
        <f t="shared" si="7"/>
        <v>48</v>
      </c>
      <c r="J34" s="19">
        <f t="shared" si="36"/>
        <v>0.92307692307692313</v>
      </c>
      <c r="K34" s="19">
        <f t="shared" si="37"/>
        <v>1.8461538461538463</v>
      </c>
      <c r="L34" s="19">
        <f t="shared" si="38"/>
        <v>4</v>
      </c>
      <c r="M34" s="19">
        <f t="shared" si="39"/>
        <v>12</v>
      </c>
      <c r="N34" s="19">
        <f t="shared" si="40"/>
        <v>24</v>
      </c>
      <c r="O34" s="19">
        <f t="shared" si="41"/>
        <v>48</v>
      </c>
      <c r="S34" t="str">
        <f t="shared" si="8"/>
        <v>Yes</v>
      </c>
      <c r="U34" s="13">
        <f>IF($D$34="Yes",J34,0)</f>
        <v>0.92307692307692313</v>
      </c>
      <c r="V34" s="13">
        <f t="shared" ref="V34:Z34" si="46">IF($D$34="Yes",K34,0)</f>
        <v>1.8461538461538463</v>
      </c>
      <c r="W34" s="13">
        <f t="shared" si="46"/>
        <v>4</v>
      </c>
      <c r="X34" s="13">
        <f t="shared" si="46"/>
        <v>12</v>
      </c>
      <c r="Y34" s="13">
        <f t="shared" si="46"/>
        <v>24</v>
      </c>
      <c r="Z34" s="13">
        <f t="shared" si="46"/>
        <v>48</v>
      </c>
    </row>
    <row r="35" spans="1:26" x14ac:dyDescent="0.25">
      <c r="A35" s="3" t="s">
        <v>33</v>
      </c>
      <c r="B35" s="3" t="s">
        <v>87</v>
      </c>
      <c r="C35" s="10">
        <v>40</v>
      </c>
      <c r="D35" s="30" t="s">
        <v>97</v>
      </c>
      <c r="E35">
        <f>VLOOKUP(B35,Sheet2!A:B,2,0)</f>
        <v>2</v>
      </c>
      <c r="F35" s="13">
        <f t="shared" si="7"/>
        <v>80</v>
      </c>
      <c r="J35" s="19">
        <f t="shared" si="36"/>
        <v>1.5384615384615385</v>
      </c>
      <c r="K35" s="19">
        <f t="shared" si="37"/>
        <v>3.0769230769230771</v>
      </c>
      <c r="L35" s="19">
        <f t="shared" si="38"/>
        <v>6.666666666666667</v>
      </c>
      <c r="M35" s="19">
        <f t="shared" si="39"/>
        <v>20</v>
      </c>
      <c r="N35" s="19">
        <f t="shared" si="40"/>
        <v>40</v>
      </c>
      <c r="O35" s="19">
        <f t="shared" si="41"/>
        <v>80</v>
      </c>
      <c r="S35" t="str">
        <f t="shared" si="8"/>
        <v>Yes</v>
      </c>
      <c r="U35" s="13">
        <f>IF($D$35="Yes",J35,0)</f>
        <v>1.5384615384615385</v>
      </c>
      <c r="V35" s="13">
        <f t="shared" ref="V35:Z35" si="47">IF($D$35="Yes",K35,0)</f>
        <v>3.0769230769230771</v>
      </c>
      <c r="W35" s="13">
        <f t="shared" si="47"/>
        <v>6.666666666666667</v>
      </c>
      <c r="X35" s="13">
        <f t="shared" si="47"/>
        <v>20</v>
      </c>
      <c r="Y35" s="13">
        <f t="shared" si="47"/>
        <v>40</v>
      </c>
      <c r="Z35" s="13">
        <f t="shared" si="47"/>
        <v>80</v>
      </c>
    </row>
    <row r="36" spans="1:26" x14ac:dyDescent="0.25">
      <c r="A36" s="3" t="s">
        <v>34</v>
      </c>
      <c r="B36" s="3" t="s">
        <v>87</v>
      </c>
      <c r="C36" s="10">
        <v>40</v>
      </c>
      <c r="D36" s="30" t="s">
        <v>97</v>
      </c>
      <c r="E36">
        <f>VLOOKUP(B36,Sheet2!A:B,2,0)</f>
        <v>2</v>
      </c>
      <c r="F36" s="13">
        <f t="shared" si="7"/>
        <v>80</v>
      </c>
      <c r="J36" s="19">
        <f t="shared" si="36"/>
        <v>1.5384615384615385</v>
      </c>
      <c r="K36" s="19">
        <f t="shared" si="37"/>
        <v>3.0769230769230771</v>
      </c>
      <c r="L36" s="19">
        <f t="shared" si="38"/>
        <v>6.666666666666667</v>
      </c>
      <c r="M36" s="19">
        <f t="shared" si="39"/>
        <v>20</v>
      </c>
      <c r="N36" s="19">
        <f t="shared" si="40"/>
        <v>40</v>
      </c>
      <c r="O36" s="19">
        <f t="shared" si="41"/>
        <v>80</v>
      </c>
      <c r="S36" t="str">
        <f t="shared" si="8"/>
        <v>Yes</v>
      </c>
      <c r="U36" s="13">
        <f>IF($D$36="Yes",J36,0)</f>
        <v>1.5384615384615385</v>
      </c>
      <c r="V36" s="13">
        <f t="shared" ref="V36:Z36" si="48">IF($D$36="Yes",K36,0)</f>
        <v>3.0769230769230771</v>
      </c>
      <c r="W36" s="13">
        <f t="shared" si="48"/>
        <v>6.666666666666667</v>
      </c>
      <c r="X36" s="13">
        <f t="shared" si="48"/>
        <v>20</v>
      </c>
      <c r="Y36" s="13">
        <f t="shared" si="48"/>
        <v>40</v>
      </c>
      <c r="Z36" s="13">
        <f t="shared" si="48"/>
        <v>80</v>
      </c>
    </row>
    <row r="37" spans="1:26" x14ac:dyDescent="0.25">
      <c r="A37" s="3" t="s">
        <v>35</v>
      </c>
      <c r="B37" s="3" t="s">
        <v>87</v>
      </c>
      <c r="C37" s="10">
        <v>50</v>
      </c>
      <c r="D37" s="30" t="s">
        <v>98</v>
      </c>
      <c r="E37">
        <f>VLOOKUP(B37,Sheet2!A:B,2,0)</f>
        <v>2</v>
      </c>
      <c r="F37" s="13">
        <f t="shared" si="7"/>
        <v>100</v>
      </c>
      <c r="J37" s="19">
        <f t="shared" si="36"/>
        <v>1.9230769230769231</v>
      </c>
      <c r="K37" s="19">
        <f t="shared" si="37"/>
        <v>3.8461538461538463</v>
      </c>
      <c r="L37" s="19">
        <f t="shared" si="38"/>
        <v>8.3333333333333339</v>
      </c>
      <c r="M37" s="19">
        <f t="shared" si="39"/>
        <v>25</v>
      </c>
      <c r="N37" s="19">
        <f t="shared" si="40"/>
        <v>50</v>
      </c>
      <c r="O37" s="19">
        <f t="shared" si="41"/>
        <v>100</v>
      </c>
      <c r="S37" t="str">
        <f t="shared" si="8"/>
        <v>No</v>
      </c>
      <c r="U37" s="13">
        <f>IF($D$37="Yes",J37,0)</f>
        <v>0</v>
      </c>
      <c r="V37" s="13">
        <f t="shared" ref="V37:Z37" si="49">IF($D$37="Yes",K37,0)</f>
        <v>0</v>
      </c>
      <c r="W37" s="13">
        <f t="shared" si="49"/>
        <v>0</v>
      </c>
      <c r="X37" s="13">
        <f t="shared" si="49"/>
        <v>0</v>
      </c>
      <c r="Y37" s="13">
        <f t="shared" si="49"/>
        <v>0</v>
      </c>
      <c r="Z37" s="13">
        <f t="shared" si="49"/>
        <v>0</v>
      </c>
    </row>
    <row r="38" spans="1:26" x14ac:dyDescent="0.25">
      <c r="A38" s="3" t="s">
        <v>36</v>
      </c>
      <c r="B38" s="3" t="s">
        <v>87</v>
      </c>
      <c r="C38" s="10">
        <v>50</v>
      </c>
      <c r="D38" s="30" t="s">
        <v>98</v>
      </c>
      <c r="E38">
        <f>VLOOKUP(B38,Sheet2!A:B,2,0)</f>
        <v>2</v>
      </c>
      <c r="F38" s="13">
        <f t="shared" si="7"/>
        <v>100</v>
      </c>
      <c r="J38" s="19">
        <f t="shared" si="36"/>
        <v>1.9230769230769231</v>
      </c>
      <c r="K38" s="19">
        <f t="shared" si="37"/>
        <v>3.8461538461538463</v>
      </c>
      <c r="L38" s="19">
        <f t="shared" si="38"/>
        <v>8.3333333333333339</v>
      </c>
      <c r="M38" s="19">
        <f t="shared" si="39"/>
        <v>25</v>
      </c>
      <c r="N38" s="19">
        <f t="shared" si="40"/>
        <v>50</v>
      </c>
      <c r="O38" s="19">
        <f t="shared" si="41"/>
        <v>100</v>
      </c>
      <c r="S38" t="str">
        <f t="shared" si="8"/>
        <v>No</v>
      </c>
      <c r="U38" s="13">
        <f>IF($D$38="Yes",J38,0)</f>
        <v>0</v>
      </c>
      <c r="V38" s="13">
        <f t="shared" ref="V38:Z38" si="50">IF($D$38="Yes",K38,0)</f>
        <v>0</v>
      </c>
      <c r="W38" s="13">
        <f t="shared" si="50"/>
        <v>0</v>
      </c>
      <c r="X38" s="13">
        <f t="shared" si="50"/>
        <v>0</v>
      </c>
      <c r="Y38" s="13">
        <f t="shared" si="50"/>
        <v>0</v>
      </c>
      <c r="Z38" s="13">
        <f t="shared" si="50"/>
        <v>0</v>
      </c>
    </row>
    <row r="39" spans="1:26" x14ac:dyDescent="0.25">
      <c r="A39" s="3" t="s">
        <v>37</v>
      </c>
      <c r="B39" s="3"/>
      <c r="C39" s="10"/>
      <c r="D39" s="30"/>
      <c r="E39" t="e">
        <f>VLOOKUP(B39,Sheet2!A:B,2,0)</f>
        <v>#N/A</v>
      </c>
      <c r="F39" s="13" t="e">
        <f t="shared" si="7"/>
        <v>#N/A</v>
      </c>
      <c r="J39" s="19">
        <f t="shared" si="36"/>
        <v>0</v>
      </c>
      <c r="K39" s="19">
        <f t="shared" si="37"/>
        <v>0</v>
      </c>
      <c r="L39" s="19">
        <f t="shared" si="38"/>
        <v>0</v>
      </c>
      <c r="M39" s="19">
        <f t="shared" si="39"/>
        <v>0</v>
      </c>
      <c r="N39" s="19">
        <f t="shared" si="40"/>
        <v>0</v>
      </c>
      <c r="O39" s="19">
        <f t="shared" si="41"/>
        <v>0</v>
      </c>
      <c r="S39">
        <f t="shared" si="8"/>
        <v>0</v>
      </c>
      <c r="U39" s="13">
        <f>IF($D$39="Yes",J39,0)</f>
        <v>0</v>
      </c>
      <c r="V39" s="13">
        <f t="shared" ref="V39:Z39" si="51">IF($D$39="Yes",K39,0)</f>
        <v>0</v>
      </c>
      <c r="W39" s="13">
        <f t="shared" si="51"/>
        <v>0</v>
      </c>
      <c r="X39" s="13">
        <f t="shared" si="51"/>
        <v>0</v>
      </c>
      <c r="Y39" s="13">
        <f t="shared" si="51"/>
        <v>0</v>
      </c>
      <c r="Z39" s="13">
        <f t="shared" si="51"/>
        <v>0</v>
      </c>
    </row>
    <row r="40" spans="1:26" x14ac:dyDescent="0.25">
      <c r="A40" s="3" t="s">
        <v>38</v>
      </c>
      <c r="B40" s="3" t="s">
        <v>85</v>
      </c>
      <c r="C40" s="10">
        <v>20</v>
      </c>
      <c r="D40" s="30" t="s">
        <v>97</v>
      </c>
      <c r="E40">
        <f>VLOOKUP(B40,Sheet2!A:B,2,0)</f>
        <v>12</v>
      </c>
      <c r="F40" s="13">
        <f t="shared" si="7"/>
        <v>240</v>
      </c>
      <c r="J40" s="19">
        <f t="shared" si="36"/>
        <v>4.615384615384615</v>
      </c>
      <c r="K40" s="19">
        <f t="shared" si="37"/>
        <v>9.2307692307692299</v>
      </c>
      <c r="L40" s="19">
        <f t="shared" si="38"/>
        <v>20</v>
      </c>
      <c r="M40" s="19">
        <f t="shared" si="39"/>
        <v>60</v>
      </c>
      <c r="N40" s="19">
        <f t="shared" si="40"/>
        <v>120</v>
      </c>
      <c r="O40" s="19">
        <f t="shared" si="41"/>
        <v>240</v>
      </c>
      <c r="S40" t="str">
        <f t="shared" si="8"/>
        <v>Yes</v>
      </c>
      <c r="U40" s="13">
        <f>IF($D$40="Yes",J40,0)</f>
        <v>4.615384615384615</v>
      </c>
      <c r="V40" s="13">
        <f t="shared" ref="V40:Z40" si="52">IF($D$40="Yes",K40,0)</f>
        <v>9.2307692307692299</v>
      </c>
      <c r="W40" s="13">
        <f t="shared" si="52"/>
        <v>20</v>
      </c>
      <c r="X40" s="13">
        <f t="shared" si="52"/>
        <v>60</v>
      </c>
      <c r="Y40" s="13">
        <f t="shared" si="52"/>
        <v>120</v>
      </c>
      <c r="Z40" s="13">
        <f t="shared" si="52"/>
        <v>240</v>
      </c>
    </row>
    <row r="41" spans="1:26" x14ac:dyDescent="0.25">
      <c r="A41" s="3" t="s">
        <v>39</v>
      </c>
      <c r="B41" s="3"/>
      <c r="C41" s="10"/>
      <c r="D41" s="30"/>
      <c r="E41" t="e">
        <f>VLOOKUP(B41,Sheet2!A:B,2,0)</f>
        <v>#N/A</v>
      </c>
      <c r="F41" s="13" t="e">
        <f t="shared" si="7"/>
        <v>#N/A</v>
      </c>
      <c r="J41" s="19">
        <f t="shared" si="36"/>
        <v>0</v>
      </c>
      <c r="K41" s="19">
        <f t="shared" si="37"/>
        <v>0</v>
      </c>
      <c r="L41" s="19">
        <f t="shared" si="38"/>
        <v>0</v>
      </c>
      <c r="M41" s="19">
        <f t="shared" si="39"/>
        <v>0</v>
      </c>
      <c r="N41" s="19">
        <f t="shared" si="40"/>
        <v>0</v>
      </c>
      <c r="O41" s="19">
        <f t="shared" si="41"/>
        <v>0</v>
      </c>
      <c r="S41">
        <f t="shared" si="8"/>
        <v>0</v>
      </c>
      <c r="U41" s="13">
        <f>IF($D$41="Yes",J41,0)</f>
        <v>0</v>
      </c>
      <c r="V41" s="13">
        <f t="shared" ref="V41:Z41" si="53">IF($D$41="Yes",K41,0)</f>
        <v>0</v>
      </c>
      <c r="W41" s="13">
        <f t="shared" si="53"/>
        <v>0</v>
      </c>
      <c r="X41" s="13">
        <f t="shared" si="53"/>
        <v>0</v>
      </c>
      <c r="Y41" s="13">
        <f t="shared" si="53"/>
        <v>0</v>
      </c>
      <c r="Z41" s="13">
        <f t="shared" si="53"/>
        <v>0</v>
      </c>
    </row>
    <row r="42" spans="1:26" x14ac:dyDescent="0.25">
      <c r="A42" s="3" t="s">
        <v>40</v>
      </c>
      <c r="B42" s="3"/>
      <c r="C42" s="10"/>
      <c r="D42" s="30"/>
      <c r="E42" t="e">
        <f>VLOOKUP(B42,Sheet2!A:B,2,0)</f>
        <v>#N/A</v>
      </c>
      <c r="F42" s="13" t="e">
        <f t="shared" si="7"/>
        <v>#N/A</v>
      </c>
      <c r="J42" s="19">
        <f t="shared" si="36"/>
        <v>0</v>
      </c>
      <c r="K42" s="19">
        <f t="shared" si="37"/>
        <v>0</v>
      </c>
      <c r="L42" s="19">
        <f t="shared" si="38"/>
        <v>0</v>
      </c>
      <c r="M42" s="19">
        <f t="shared" si="39"/>
        <v>0</v>
      </c>
      <c r="N42" s="19">
        <f t="shared" si="40"/>
        <v>0</v>
      </c>
      <c r="O42" s="19">
        <f t="shared" si="41"/>
        <v>0</v>
      </c>
      <c r="S42">
        <f t="shared" si="8"/>
        <v>0</v>
      </c>
      <c r="U42" s="13">
        <f>IF($D$42="Yes",J42,0)</f>
        <v>0</v>
      </c>
      <c r="V42" s="13">
        <f t="shared" ref="V42:Z42" si="54">IF($D$42="Yes",K42,0)</f>
        <v>0</v>
      </c>
      <c r="W42" s="13">
        <f t="shared" si="54"/>
        <v>0</v>
      </c>
      <c r="X42" s="13">
        <f t="shared" si="54"/>
        <v>0</v>
      </c>
      <c r="Y42" s="13">
        <f t="shared" si="54"/>
        <v>0</v>
      </c>
      <c r="Z42" s="13">
        <f t="shared" si="54"/>
        <v>0</v>
      </c>
    </row>
    <row r="43" spans="1:26" x14ac:dyDescent="0.25">
      <c r="A43" s="3" t="s">
        <v>41</v>
      </c>
      <c r="B43" s="3" t="s">
        <v>85</v>
      </c>
      <c r="C43" s="10">
        <v>150</v>
      </c>
      <c r="D43" s="30" t="s">
        <v>97</v>
      </c>
      <c r="E43">
        <f>VLOOKUP(B43,Sheet2!A:B,2,0)</f>
        <v>12</v>
      </c>
      <c r="F43" s="13">
        <f t="shared" si="7"/>
        <v>1800</v>
      </c>
      <c r="J43" s="19">
        <f t="shared" si="36"/>
        <v>34.615384615384613</v>
      </c>
      <c r="K43" s="19">
        <f t="shared" si="37"/>
        <v>69.230769230769226</v>
      </c>
      <c r="L43" s="19">
        <f t="shared" si="38"/>
        <v>150</v>
      </c>
      <c r="M43" s="19">
        <f t="shared" si="39"/>
        <v>450</v>
      </c>
      <c r="N43" s="19">
        <f t="shared" si="40"/>
        <v>900</v>
      </c>
      <c r="O43" s="19">
        <f t="shared" si="41"/>
        <v>1800</v>
      </c>
      <c r="S43" t="str">
        <f t="shared" si="8"/>
        <v>Yes</v>
      </c>
      <c r="U43" s="13">
        <f>IF($D$43="Yes",J43,0)</f>
        <v>34.615384615384613</v>
      </c>
      <c r="V43" s="13">
        <f t="shared" ref="V43:Z43" si="55">IF($D$43="Yes",K43,0)</f>
        <v>69.230769230769226</v>
      </c>
      <c r="W43" s="13">
        <f t="shared" si="55"/>
        <v>150</v>
      </c>
      <c r="X43" s="13">
        <f t="shared" si="55"/>
        <v>450</v>
      </c>
      <c r="Y43" s="13">
        <f t="shared" si="55"/>
        <v>900</v>
      </c>
      <c r="Z43" s="13">
        <f t="shared" si="55"/>
        <v>1800</v>
      </c>
    </row>
    <row r="44" spans="1:26" x14ac:dyDescent="0.25">
      <c r="A44" s="3" t="s">
        <v>42</v>
      </c>
      <c r="B44" s="3"/>
      <c r="C44" s="10"/>
      <c r="D44" s="30"/>
      <c r="E44" t="e">
        <f>VLOOKUP(B44,Sheet2!A:B,2,0)</f>
        <v>#N/A</v>
      </c>
      <c r="F44" s="13" t="e">
        <f t="shared" si="7"/>
        <v>#N/A</v>
      </c>
      <c r="J44" s="19">
        <f t="shared" si="36"/>
        <v>0</v>
      </c>
      <c r="K44" s="19">
        <f t="shared" si="37"/>
        <v>0</v>
      </c>
      <c r="L44" s="19">
        <f t="shared" si="38"/>
        <v>0</v>
      </c>
      <c r="M44" s="19">
        <f t="shared" si="39"/>
        <v>0</v>
      </c>
      <c r="N44" s="19">
        <f t="shared" si="40"/>
        <v>0</v>
      </c>
      <c r="O44" s="19">
        <f t="shared" si="41"/>
        <v>0</v>
      </c>
      <c r="S44">
        <f t="shared" si="8"/>
        <v>0</v>
      </c>
      <c r="U44" s="13">
        <f>IF($D$44="Yes",J44,0)</f>
        <v>0</v>
      </c>
      <c r="V44" s="13">
        <f t="shared" ref="V44:Z44" si="56">IF($D$44="Yes",K44,0)</f>
        <v>0</v>
      </c>
      <c r="W44" s="13">
        <f t="shared" si="56"/>
        <v>0</v>
      </c>
      <c r="X44" s="13">
        <f t="shared" si="56"/>
        <v>0</v>
      </c>
      <c r="Y44" s="13">
        <f t="shared" si="56"/>
        <v>0</v>
      </c>
      <c r="Z44" s="13">
        <f t="shared" si="56"/>
        <v>0</v>
      </c>
    </row>
    <row r="45" spans="1:26" x14ac:dyDescent="0.25">
      <c r="A45" s="3" t="s">
        <v>43</v>
      </c>
      <c r="B45" s="3" t="s">
        <v>85</v>
      </c>
      <c r="C45" s="10">
        <v>200</v>
      </c>
      <c r="D45" s="30" t="s">
        <v>98</v>
      </c>
      <c r="E45">
        <f>VLOOKUP(B45,Sheet2!A:B,2,0)</f>
        <v>12</v>
      </c>
      <c r="F45" s="13">
        <f t="shared" si="7"/>
        <v>2400</v>
      </c>
      <c r="J45" s="19">
        <f t="shared" si="36"/>
        <v>46.153846153846153</v>
      </c>
      <c r="K45" s="19">
        <f t="shared" si="37"/>
        <v>92.307692307692307</v>
      </c>
      <c r="L45" s="19">
        <f t="shared" si="38"/>
        <v>200</v>
      </c>
      <c r="M45" s="19">
        <f t="shared" si="39"/>
        <v>600</v>
      </c>
      <c r="N45" s="19">
        <f t="shared" si="40"/>
        <v>1200</v>
      </c>
      <c r="O45" s="19">
        <f t="shared" si="41"/>
        <v>2400</v>
      </c>
      <c r="S45" t="str">
        <f t="shared" si="8"/>
        <v>No</v>
      </c>
      <c r="U45" s="13">
        <f>IF($D$45="Yes",J45,0)</f>
        <v>0</v>
      </c>
      <c r="V45" s="13">
        <f t="shared" ref="V45:Z45" si="57">IF($D$45="Yes",K45,0)</f>
        <v>0</v>
      </c>
      <c r="W45" s="13">
        <f t="shared" si="57"/>
        <v>0</v>
      </c>
      <c r="X45" s="13">
        <f t="shared" si="57"/>
        <v>0</v>
      </c>
      <c r="Y45" s="13">
        <f t="shared" si="57"/>
        <v>0</v>
      </c>
      <c r="Z45" s="13">
        <f t="shared" si="57"/>
        <v>0</v>
      </c>
    </row>
    <row r="46" spans="1:26" x14ac:dyDescent="0.25">
      <c r="A46" s="3" t="s">
        <v>44</v>
      </c>
      <c r="B46" s="3"/>
      <c r="C46" s="10"/>
      <c r="D46" s="30"/>
      <c r="E46" t="e">
        <f>VLOOKUP(B46,Sheet2!A:B,2,0)</f>
        <v>#N/A</v>
      </c>
      <c r="F46" s="13" t="e">
        <f t="shared" si="7"/>
        <v>#N/A</v>
      </c>
      <c r="J46" s="19">
        <f t="shared" si="36"/>
        <v>0</v>
      </c>
      <c r="K46" s="19">
        <f t="shared" si="37"/>
        <v>0</v>
      </c>
      <c r="L46" s="19">
        <f t="shared" si="38"/>
        <v>0</v>
      </c>
      <c r="M46" s="19">
        <f t="shared" si="39"/>
        <v>0</v>
      </c>
      <c r="N46" s="19">
        <f t="shared" si="40"/>
        <v>0</v>
      </c>
      <c r="O46" s="19">
        <f t="shared" si="41"/>
        <v>0</v>
      </c>
      <c r="S46">
        <f t="shared" si="8"/>
        <v>0</v>
      </c>
      <c r="U46" s="13">
        <f>IF($D$46="Yes",J46,0)</f>
        <v>0</v>
      </c>
      <c r="V46" s="13">
        <f t="shared" ref="V46:Z46" si="58">IF($D$46="Yes",K46,0)</f>
        <v>0</v>
      </c>
      <c r="W46" s="13">
        <f t="shared" si="58"/>
        <v>0</v>
      </c>
      <c r="X46" s="13">
        <f t="shared" si="58"/>
        <v>0</v>
      </c>
      <c r="Y46" s="13">
        <f t="shared" si="58"/>
        <v>0</v>
      </c>
      <c r="Z46" s="13">
        <f t="shared" si="58"/>
        <v>0</v>
      </c>
    </row>
    <row r="47" spans="1:26" x14ac:dyDescent="0.25">
      <c r="A47" s="3" t="s">
        <v>45</v>
      </c>
      <c r="B47" s="3"/>
      <c r="C47" s="10"/>
      <c r="D47" s="30"/>
      <c r="E47" t="e">
        <f>VLOOKUP(B47,Sheet2!A:B,2,0)</f>
        <v>#N/A</v>
      </c>
      <c r="F47" s="13" t="e">
        <f t="shared" si="7"/>
        <v>#N/A</v>
      </c>
      <c r="J47" s="19">
        <f t="shared" si="36"/>
        <v>0</v>
      </c>
      <c r="K47" s="19">
        <f t="shared" si="37"/>
        <v>0</v>
      </c>
      <c r="L47" s="19">
        <f t="shared" si="38"/>
        <v>0</v>
      </c>
      <c r="M47" s="19">
        <f t="shared" si="39"/>
        <v>0</v>
      </c>
      <c r="N47" s="19">
        <f t="shared" si="40"/>
        <v>0</v>
      </c>
      <c r="O47" s="19">
        <f t="shared" si="41"/>
        <v>0</v>
      </c>
      <c r="S47">
        <f t="shared" si="8"/>
        <v>0</v>
      </c>
      <c r="U47" s="13">
        <f>IF($D$47="Yes",J47,0)</f>
        <v>0</v>
      </c>
      <c r="V47" s="13">
        <f t="shared" ref="V47:Z47" si="59">IF($D$47="Yes",K47,0)</f>
        <v>0</v>
      </c>
      <c r="W47" s="13">
        <f t="shared" si="59"/>
        <v>0</v>
      </c>
      <c r="X47" s="13">
        <f t="shared" si="59"/>
        <v>0</v>
      </c>
      <c r="Y47" s="13">
        <f t="shared" si="59"/>
        <v>0</v>
      </c>
      <c r="Z47" s="13">
        <f t="shared" si="59"/>
        <v>0</v>
      </c>
    </row>
    <row r="48" spans="1:26" x14ac:dyDescent="0.25">
      <c r="A48" s="3" t="s">
        <v>46</v>
      </c>
      <c r="B48" s="3"/>
      <c r="C48" s="10"/>
      <c r="D48" s="30"/>
      <c r="E48" t="e">
        <f>VLOOKUP(B48,Sheet2!A:B,2,0)</f>
        <v>#N/A</v>
      </c>
      <c r="F48" s="13" t="e">
        <f t="shared" si="7"/>
        <v>#N/A</v>
      </c>
      <c r="J48" s="19">
        <f t="shared" si="36"/>
        <v>0</v>
      </c>
      <c r="K48" s="19">
        <f t="shared" si="37"/>
        <v>0</v>
      </c>
      <c r="L48" s="19">
        <f t="shared" si="38"/>
        <v>0</v>
      </c>
      <c r="M48" s="19">
        <f t="shared" si="39"/>
        <v>0</v>
      </c>
      <c r="N48" s="19">
        <f t="shared" si="40"/>
        <v>0</v>
      </c>
      <c r="O48" s="19">
        <f t="shared" si="41"/>
        <v>0</v>
      </c>
      <c r="S48">
        <f t="shared" si="8"/>
        <v>0</v>
      </c>
      <c r="U48" s="13">
        <f>IF($D$48="Yes",J48,0)</f>
        <v>0</v>
      </c>
      <c r="V48" s="13">
        <f t="shared" ref="V48:Z48" si="60">IF($D$48="Yes",K48,0)</f>
        <v>0</v>
      </c>
      <c r="W48" s="13">
        <f t="shared" si="60"/>
        <v>0</v>
      </c>
      <c r="X48" s="13">
        <f t="shared" si="60"/>
        <v>0</v>
      </c>
      <c r="Y48" s="13">
        <f t="shared" si="60"/>
        <v>0</v>
      </c>
      <c r="Z48" s="13">
        <f t="shared" si="60"/>
        <v>0</v>
      </c>
    </row>
    <row r="49" spans="1:26" ht="15.75" hidden="1" thickBot="1" x14ac:dyDescent="0.3">
      <c r="A49" s="22" t="s">
        <v>26</v>
      </c>
      <c r="B49" s="23"/>
      <c r="C49" s="24">
        <f>SUM(C29:C48)</f>
        <v>2262</v>
      </c>
      <c r="D49" s="35"/>
      <c r="E49" t="e">
        <f>VLOOKUP(B49,Sheet2!A:B,2,0)</f>
        <v>#N/A</v>
      </c>
      <c r="F49" s="13" t="e">
        <f t="shared" si="7"/>
        <v>#N/A</v>
      </c>
      <c r="J49" s="20">
        <f>SUM(J30:J48)</f>
        <v>137.46153846153845</v>
      </c>
      <c r="K49" s="20">
        <f t="shared" ref="K49:O49" si="61">SUM(K30:K48)</f>
        <v>274.92307692307691</v>
      </c>
      <c r="L49" s="20">
        <f t="shared" si="61"/>
        <v>595.66666666666674</v>
      </c>
      <c r="M49" s="20">
        <f t="shared" si="61"/>
        <v>1787</v>
      </c>
      <c r="N49" s="20">
        <f t="shared" si="61"/>
        <v>3574</v>
      </c>
      <c r="O49" s="20">
        <f t="shared" si="61"/>
        <v>7148</v>
      </c>
      <c r="S49" s="37"/>
      <c r="T49" s="37"/>
      <c r="U49" s="20">
        <f>SUM(U29:U48)</f>
        <v>43.230769230769226</v>
      </c>
      <c r="V49" s="20">
        <f t="shared" ref="V49:Z49" si="62">SUM(V29:V48)</f>
        <v>86.461538461538453</v>
      </c>
      <c r="W49" s="20">
        <f t="shared" si="62"/>
        <v>187.33333333333334</v>
      </c>
      <c r="X49" s="20">
        <f t="shared" si="62"/>
        <v>562</v>
      </c>
      <c r="Y49" s="20">
        <f t="shared" si="62"/>
        <v>1124</v>
      </c>
      <c r="Z49" s="20">
        <f t="shared" si="62"/>
        <v>2248</v>
      </c>
    </row>
    <row r="50" spans="1:26" x14ac:dyDescent="0.25">
      <c r="C50" s="11"/>
      <c r="E50" t="e">
        <f>VLOOKUP(B50,Sheet2!A:B,2,0)</f>
        <v>#N/A</v>
      </c>
      <c r="F50" s="13" t="e">
        <f t="shared" si="7"/>
        <v>#N/A</v>
      </c>
      <c r="J50" s="19"/>
      <c r="K50" s="19"/>
      <c r="L50" s="19"/>
      <c r="M50" s="19"/>
      <c r="N50" s="19"/>
      <c r="O50" s="19"/>
    </row>
    <row r="51" spans="1:26" x14ac:dyDescent="0.25">
      <c r="A51" s="1" t="s">
        <v>47</v>
      </c>
      <c r="B51" s="1" t="s">
        <v>91</v>
      </c>
      <c r="C51" s="14" t="s">
        <v>92</v>
      </c>
      <c r="D51" s="14" t="s">
        <v>96</v>
      </c>
      <c r="E51" t="e">
        <f>VLOOKUP(B51,Sheet2!A:B,2,0)</f>
        <v>#N/A</v>
      </c>
      <c r="F51" s="13" t="e">
        <f t="shared" si="7"/>
        <v>#VALUE!</v>
      </c>
      <c r="J51" s="19"/>
      <c r="K51" s="19"/>
      <c r="L51" s="19"/>
      <c r="M51" s="19"/>
      <c r="N51" s="19"/>
      <c r="O51" s="19"/>
      <c r="S51" t="str">
        <f t="shared" si="8"/>
        <v>Essential</v>
      </c>
      <c r="U51" s="13">
        <f>IF($D$51="Yes",J51,0)</f>
        <v>0</v>
      </c>
      <c r="V51" s="13">
        <f t="shared" ref="V51:Z51" si="63">IF($D$51="Yes",K51,0)</f>
        <v>0</v>
      </c>
      <c r="W51" s="13">
        <f t="shared" si="63"/>
        <v>0</v>
      </c>
      <c r="X51" s="13">
        <f t="shared" si="63"/>
        <v>0</v>
      </c>
      <c r="Y51" s="13">
        <f t="shared" si="63"/>
        <v>0</v>
      </c>
      <c r="Z51" s="13">
        <f t="shared" si="63"/>
        <v>0</v>
      </c>
    </row>
    <row r="52" spans="1:26" x14ac:dyDescent="0.25">
      <c r="A52" s="6" t="s">
        <v>48</v>
      </c>
      <c r="B52" s="3" t="s">
        <v>85</v>
      </c>
      <c r="C52" s="10">
        <v>200</v>
      </c>
      <c r="D52" s="30" t="s">
        <v>97</v>
      </c>
      <c r="E52">
        <f>VLOOKUP(B52,Sheet2!A:B,2,0)</f>
        <v>12</v>
      </c>
      <c r="F52" s="13">
        <f t="shared" si="7"/>
        <v>2400</v>
      </c>
      <c r="J52" s="19">
        <f>IF(B52="",0,SUM(F52/52))</f>
        <v>46.153846153846153</v>
      </c>
      <c r="K52" s="19">
        <f>IF(B52="",0,SUM(F52/26))</f>
        <v>92.307692307692307</v>
      </c>
      <c r="L52" s="19">
        <f>IF(B52="",0,SUM(F52/12))</f>
        <v>200</v>
      </c>
      <c r="M52" s="19">
        <f>IF(B52="",0,SUM(F52/4))</f>
        <v>600</v>
      </c>
      <c r="N52" s="19">
        <f>IF(B52="",0,SUM(F52/2))</f>
        <v>1200</v>
      </c>
      <c r="O52" s="19">
        <f>IF(B52="",0,F52)</f>
        <v>2400</v>
      </c>
      <c r="S52" t="str">
        <f t="shared" si="8"/>
        <v>Yes</v>
      </c>
      <c r="U52" s="13">
        <f>IF($D$52="Yes",J52,0)</f>
        <v>46.153846153846153</v>
      </c>
      <c r="V52" s="13">
        <f t="shared" ref="V52:Z52" si="64">IF($D$52="Yes",K52,0)</f>
        <v>92.307692307692307</v>
      </c>
      <c r="W52" s="13">
        <f t="shared" si="64"/>
        <v>200</v>
      </c>
      <c r="X52" s="13">
        <f t="shared" si="64"/>
        <v>600</v>
      </c>
      <c r="Y52" s="13">
        <f t="shared" si="64"/>
        <v>1200</v>
      </c>
      <c r="Z52" s="13">
        <f t="shared" si="64"/>
        <v>2400</v>
      </c>
    </row>
    <row r="53" spans="1:26" x14ac:dyDescent="0.25">
      <c r="A53" s="6" t="s">
        <v>49</v>
      </c>
      <c r="B53" s="3" t="s">
        <v>85</v>
      </c>
      <c r="C53" s="10">
        <v>300</v>
      </c>
      <c r="D53" s="30" t="s">
        <v>97</v>
      </c>
      <c r="E53">
        <f>VLOOKUP(B53,Sheet2!A:B,2,0)</f>
        <v>12</v>
      </c>
      <c r="F53" s="13">
        <f t="shared" si="7"/>
        <v>3600</v>
      </c>
      <c r="J53" s="19">
        <f>IF(B53="",0,SUM(F53/52))</f>
        <v>69.230769230769226</v>
      </c>
      <c r="K53" s="19">
        <f>IF(B53="",0,SUM(F53/26))</f>
        <v>138.46153846153845</v>
      </c>
      <c r="L53" s="19">
        <f>IF(B53="",0,SUM(F53/12))</f>
        <v>300</v>
      </c>
      <c r="M53" s="19">
        <f>IF(B53="",0,SUM(F53/4))</f>
        <v>900</v>
      </c>
      <c r="N53" s="19">
        <f>IF(B53="",0,SUM(F53/2))</f>
        <v>1800</v>
      </c>
      <c r="O53" s="19">
        <f>IF(B53="",0,F53)</f>
        <v>3600</v>
      </c>
      <c r="S53" t="str">
        <f t="shared" si="8"/>
        <v>Yes</v>
      </c>
      <c r="U53" s="13">
        <f>IF($D$53="Yes",J53,0)</f>
        <v>69.230769230769226</v>
      </c>
      <c r="V53" s="13">
        <f t="shared" ref="V53:Z53" si="65">IF($D$53="Yes",K53,0)</f>
        <v>138.46153846153845</v>
      </c>
      <c r="W53" s="13">
        <f t="shared" si="65"/>
        <v>300</v>
      </c>
      <c r="X53" s="13">
        <f t="shared" si="65"/>
        <v>900</v>
      </c>
      <c r="Y53" s="13">
        <f t="shared" si="65"/>
        <v>1800</v>
      </c>
      <c r="Z53" s="13">
        <f t="shared" si="65"/>
        <v>3600</v>
      </c>
    </row>
    <row r="54" spans="1:26" x14ac:dyDescent="0.25">
      <c r="A54" s="6" t="s">
        <v>50</v>
      </c>
      <c r="B54" s="3"/>
      <c r="C54" s="10"/>
      <c r="D54" s="30"/>
      <c r="E54" t="e">
        <f>VLOOKUP(B54,Sheet2!A:B,2,0)</f>
        <v>#N/A</v>
      </c>
      <c r="F54" s="13" t="e">
        <f t="shared" si="7"/>
        <v>#N/A</v>
      </c>
      <c r="J54" s="19">
        <f>IF(B54="",0,SUM(F54/52))</f>
        <v>0</v>
      </c>
      <c r="K54" s="19">
        <f>IF(B54="",0,SUM(F54/26))</f>
        <v>0</v>
      </c>
      <c r="L54" s="19">
        <f>IF(B54="",0,SUM(F54/12))</f>
        <v>0</v>
      </c>
      <c r="M54" s="19">
        <f>IF(B54="",0,SUM(F54/4))</f>
        <v>0</v>
      </c>
      <c r="N54" s="19">
        <f>IF(B54="",0,SUM(F54/2))</f>
        <v>0</v>
      </c>
      <c r="O54" s="19">
        <f>IF(B54="",0,F54)</f>
        <v>0</v>
      </c>
      <c r="S54">
        <f t="shared" si="8"/>
        <v>0</v>
      </c>
      <c r="U54" s="13">
        <f>IF($D$54="Yes",J54,0)</f>
        <v>0</v>
      </c>
      <c r="V54" s="13">
        <f t="shared" ref="V54:Z54" si="66">IF($D$54="Yes",K54,0)</f>
        <v>0</v>
      </c>
      <c r="W54" s="13">
        <f t="shared" si="66"/>
        <v>0</v>
      </c>
      <c r="X54" s="13">
        <f t="shared" si="66"/>
        <v>0</v>
      </c>
      <c r="Y54" s="13">
        <f t="shared" si="66"/>
        <v>0</v>
      </c>
      <c r="Z54" s="13">
        <f t="shared" si="66"/>
        <v>0</v>
      </c>
    </row>
    <row r="55" spans="1:26" x14ac:dyDescent="0.25">
      <c r="A55" s="6" t="s">
        <v>51</v>
      </c>
      <c r="B55" s="3"/>
      <c r="C55" s="10"/>
      <c r="D55" s="30"/>
      <c r="E55" t="e">
        <f>VLOOKUP(B55,Sheet2!A:B,2,0)</f>
        <v>#N/A</v>
      </c>
      <c r="F55" s="13" t="e">
        <f t="shared" si="7"/>
        <v>#N/A</v>
      </c>
      <c r="J55" s="19">
        <f>IF(B55="",0,SUM(F55/52))</f>
        <v>0</v>
      </c>
      <c r="K55" s="19">
        <f>IF(B55="",0,SUM(F55/26))</f>
        <v>0</v>
      </c>
      <c r="L55" s="19">
        <f>IF(B55="",0,SUM(F55/12))</f>
        <v>0</v>
      </c>
      <c r="M55" s="19">
        <f>IF(B55="",0,SUM(F55/4))</f>
        <v>0</v>
      </c>
      <c r="N55" s="19">
        <f>IF(B55="",0,SUM(F55/2))</f>
        <v>0</v>
      </c>
      <c r="O55" s="19">
        <f>IF(B55="",0,F55)</f>
        <v>0</v>
      </c>
      <c r="S55">
        <f t="shared" si="8"/>
        <v>0</v>
      </c>
      <c r="U55" s="13">
        <f>IF($D$55="Yes",J55,0)</f>
        <v>0</v>
      </c>
      <c r="V55" s="13">
        <f t="shared" ref="V55:Z55" si="67">IF($D$55="Yes",K55,0)</f>
        <v>0</v>
      </c>
      <c r="W55" s="13">
        <f t="shared" si="67"/>
        <v>0</v>
      </c>
      <c r="X55" s="13">
        <f t="shared" si="67"/>
        <v>0</v>
      </c>
      <c r="Y55" s="13">
        <f t="shared" si="67"/>
        <v>0</v>
      </c>
      <c r="Z55" s="13">
        <f t="shared" si="67"/>
        <v>0</v>
      </c>
    </row>
    <row r="56" spans="1:26" ht="15.75" hidden="1" thickBot="1" x14ac:dyDescent="0.3">
      <c r="A56" s="5" t="s">
        <v>26</v>
      </c>
      <c r="B56" s="21"/>
      <c r="C56" s="24"/>
      <c r="D56" s="35"/>
      <c r="E56" t="e">
        <f>VLOOKUP(B56,Sheet2!A:B,2,0)</f>
        <v>#N/A</v>
      </c>
      <c r="F56" s="13" t="e">
        <f t="shared" si="7"/>
        <v>#N/A</v>
      </c>
      <c r="J56" s="20">
        <f>SUM(J52:J55)</f>
        <v>115.38461538461539</v>
      </c>
      <c r="K56" s="20">
        <f t="shared" ref="K56:O56" si="68">SUM(K52:K55)</f>
        <v>230.76923076923077</v>
      </c>
      <c r="L56" s="20">
        <f t="shared" si="68"/>
        <v>500</v>
      </c>
      <c r="M56" s="20">
        <f t="shared" si="68"/>
        <v>1500</v>
      </c>
      <c r="N56" s="20">
        <f t="shared" si="68"/>
        <v>3000</v>
      </c>
      <c r="O56" s="20">
        <f t="shared" si="68"/>
        <v>6000</v>
      </c>
      <c r="S56" s="37"/>
      <c r="T56" s="37"/>
      <c r="U56" s="20">
        <f>SUM(U51:U55)</f>
        <v>115.38461538461539</v>
      </c>
      <c r="V56" s="20">
        <f t="shared" ref="V56:Z56" si="69">SUM(V51:V55)</f>
        <v>230.76923076923077</v>
      </c>
      <c r="W56" s="20">
        <f t="shared" si="69"/>
        <v>500</v>
      </c>
      <c r="X56" s="20">
        <f t="shared" si="69"/>
        <v>1500</v>
      </c>
      <c r="Y56" s="20">
        <f t="shared" si="69"/>
        <v>3000</v>
      </c>
      <c r="Z56" s="20">
        <f t="shared" si="69"/>
        <v>6000</v>
      </c>
    </row>
    <row r="57" spans="1:26" x14ac:dyDescent="0.25">
      <c r="E57" t="e">
        <f>VLOOKUP(B57,Sheet2!A:B,2,0)</f>
        <v>#N/A</v>
      </c>
      <c r="F57" s="13" t="e">
        <f t="shared" si="7"/>
        <v>#N/A</v>
      </c>
      <c r="J57" s="19"/>
      <c r="K57" s="19"/>
      <c r="L57" s="19"/>
      <c r="M57" s="19"/>
      <c r="N57" s="19"/>
      <c r="O57" s="19"/>
    </row>
    <row r="58" spans="1:26" x14ac:dyDescent="0.25">
      <c r="A58" s="1" t="s">
        <v>52</v>
      </c>
      <c r="B58" s="1" t="s">
        <v>91</v>
      </c>
      <c r="C58" s="14" t="s">
        <v>92</v>
      </c>
      <c r="D58" s="14" t="s">
        <v>96</v>
      </c>
      <c r="E58" t="e">
        <f>VLOOKUP(B58,Sheet2!A:B,2,0)</f>
        <v>#N/A</v>
      </c>
      <c r="F58" s="13" t="e">
        <f t="shared" si="7"/>
        <v>#VALUE!</v>
      </c>
      <c r="J58" s="19"/>
      <c r="K58" s="19"/>
      <c r="L58" s="19"/>
      <c r="M58" s="19"/>
      <c r="N58" s="19"/>
      <c r="O58" s="19"/>
      <c r="S58" t="str">
        <f t="shared" si="8"/>
        <v>Essential</v>
      </c>
      <c r="U58" s="13">
        <f>IF($D$58="Yes",J58,0)</f>
        <v>0</v>
      </c>
      <c r="V58" s="13">
        <f t="shared" ref="V58:Z58" si="70">IF($D$58="Yes",K58,0)</f>
        <v>0</v>
      </c>
      <c r="W58" s="13">
        <f t="shared" si="70"/>
        <v>0</v>
      </c>
      <c r="X58" s="13">
        <f t="shared" si="70"/>
        <v>0</v>
      </c>
      <c r="Y58" s="13">
        <f t="shared" si="70"/>
        <v>0</v>
      </c>
      <c r="Z58" s="13">
        <f t="shared" si="70"/>
        <v>0</v>
      </c>
    </row>
    <row r="59" spans="1:26" x14ac:dyDescent="0.25">
      <c r="A59" s="3" t="s">
        <v>53</v>
      </c>
      <c r="B59" s="3" t="s">
        <v>85</v>
      </c>
      <c r="C59" s="10">
        <v>0</v>
      </c>
      <c r="D59" s="30" t="s">
        <v>97</v>
      </c>
      <c r="E59">
        <f>VLOOKUP(B59,Sheet2!A:B,2,0)</f>
        <v>12</v>
      </c>
      <c r="F59" s="13">
        <f t="shared" si="7"/>
        <v>0</v>
      </c>
      <c r="J59" s="19">
        <f t="shared" ref="J59:J71" si="71">IF(B59="",0,SUM(F59/52))</f>
        <v>0</v>
      </c>
      <c r="K59" s="19">
        <f t="shared" ref="K59:K71" si="72">IF(B59="",0,SUM(F59/26))</f>
        <v>0</v>
      </c>
      <c r="L59" s="19">
        <f t="shared" ref="L59:L71" si="73">IF(B59="",0,SUM(F59/12))</f>
        <v>0</v>
      </c>
      <c r="M59" s="19">
        <f t="shared" ref="M59:M71" si="74">IF(B59="",0,SUM(F59/4))</f>
        <v>0</v>
      </c>
      <c r="N59" s="19">
        <f t="shared" ref="N59:N71" si="75">IF(B59="",0,SUM(F59/2))</f>
        <v>0</v>
      </c>
      <c r="O59" s="19">
        <f t="shared" ref="O59:O71" si="76">IF(B59="",0,F59)</f>
        <v>0</v>
      </c>
      <c r="S59" t="str">
        <f t="shared" si="8"/>
        <v>Yes</v>
      </c>
      <c r="U59" s="13">
        <f>IF($D$59="Yes",J59,0)</f>
        <v>0</v>
      </c>
      <c r="V59" s="13">
        <f t="shared" ref="V59:Z59" si="77">IF($D$59="Yes",K59,0)</f>
        <v>0</v>
      </c>
      <c r="W59" s="13">
        <f t="shared" si="77"/>
        <v>0</v>
      </c>
      <c r="X59" s="13">
        <f t="shared" si="77"/>
        <v>0</v>
      </c>
      <c r="Y59" s="13">
        <f t="shared" si="77"/>
        <v>0</v>
      </c>
      <c r="Z59" s="13">
        <f t="shared" si="77"/>
        <v>0</v>
      </c>
    </row>
    <row r="60" spans="1:26" x14ac:dyDescent="0.25">
      <c r="A60" s="3" t="s">
        <v>54</v>
      </c>
      <c r="B60" s="3" t="s">
        <v>85</v>
      </c>
      <c r="C60" s="10">
        <v>35</v>
      </c>
      <c r="D60" s="30" t="s">
        <v>97</v>
      </c>
      <c r="E60">
        <f>VLOOKUP(B60,Sheet2!A:B,2,0)</f>
        <v>12</v>
      </c>
      <c r="F60" s="13">
        <f t="shared" si="7"/>
        <v>420</v>
      </c>
      <c r="J60" s="19">
        <f t="shared" si="71"/>
        <v>8.0769230769230766</v>
      </c>
      <c r="K60" s="19">
        <f t="shared" si="72"/>
        <v>16.153846153846153</v>
      </c>
      <c r="L60" s="19">
        <f t="shared" si="73"/>
        <v>35</v>
      </c>
      <c r="M60" s="19">
        <f t="shared" si="74"/>
        <v>105</v>
      </c>
      <c r="N60" s="19">
        <f t="shared" si="75"/>
        <v>210</v>
      </c>
      <c r="O60" s="19">
        <f t="shared" si="76"/>
        <v>420</v>
      </c>
      <c r="S60" t="str">
        <f t="shared" si="8"/>
        <v>Yes</v>
      </c>
      <c r="U60" s="13">
        <f>IF($D$60="Yes",J60,0)</f>
        <v>8.0769230769230766</v>
      </c>
      <c r="V60" s="13">
        <f t="shared" ref="V60:Z60" si="78">IF($D$60="Yes",K60,0)</f>
        <v>16.153846153846153</v>
      </c>
      <c r="W60" s="13">
        <f t="shared" si="78"/>
        <v>35</v>
      </c>
      <c r="X60" s="13">
        <f t="shared" si="78"/>
        <v>105</v>
      </c>
      <c r="Y60" s="13">
        <f t="shared" si="78"/>
        <v>210</v>
      </c>
      <c r="Z60" s="13">
        <f t="shared" si="78"/>
        <v>420</v>
      </c>
    </row>
    <row r="61" spans="1:26" x14ac:dyDescent="0.25">
      <c r="A61" s="3" t="s">
        <v>55</v>
      </c>
      <c r="B61" s="3"/>
      <c r="C61" s="10"/>
      <c r="D61" s="30" t="s">
        <v>97</v>
      </c>
      <c r="E61" t="e">
        <f>VLOOKUP(B61,Sheet2!A:B,2,0)</f>
        <v>#N/A</v>
      </c>
      <c r="F61" s="13" t="e">
        <f t="shared" si="7"/>
        <v>#N/A</v>
      </c>
      <c r="J61" s="19">
        <f t="shared" si="71"/>
        <v>0</v>
      </c>
      <c r="K61" s="19">
        <f t="shared" si="72"/>
        <v>0</v>
      </c>
      <c r="L61" s="19">
        <f t="shared" si="73"/>
        <v>0</v>
      </c>
      <c r="M61" s="19">
        <f t="shared" si="74"/>
        <v>0</v>
      </c>
      <c r="N61" s="19">
        <f t="shared" si="75"/>
        <v>0</v>
      </c>
      <c r="O61" s="19">
        <f t="shared" si="76"/>
        <v>0</v>
      </c>
      <c r="S61" t="str">
        <f t="shared" si="8"/>
        <v>Yes</v>
      </c>
      <c r="U61" s="13">
        <f>IF($D$61="Yes",J61,0)</f>
        <v>0</v>
      </c>
      <c r="V61" s="13">
        <f t="shared" ref="V61:Z61" si="79">IF($D$61="Yes",K61,0)</f>
        <v>0</v>
      </c>
      <c r="W61" s="13">
        <f t="shared" si="79"/>
        <v>0</v>
      </c>
      <c r="X61" s="13">
        <f t="shared" si="79"/>
        <v>0</v>
      </c>
      <c r="Y61" s="13">
        <f t="shared" si="79"/>
        <v>0</v>
      </c>
      <c r="Z61" s="13">
        <f t="shared" si="79"/>
        <v>0</v>
      </c>
    </row>
    <row r="62" spans="1:26" x14ac:dyDescent="0.25">
      <c r="A62" s="3" t="s">
        <v>56</v>
      </c>
      <c r="B62" s="3"/>
      <c r="C62" s="10"/>
      <c r="D62" s="30" t="s">
        <v>97</v>
      </c>
      <c r="E62" t="e">
        <f>VLOOKUP(B62,Sheet2!A:B,2,0)</f>
        <v>#N/A</v>
      </c>
      <c r="F62" s="13" t="e">
        <f t="shared" si="7"/>
        <v>#N/A</v>
      </c>
      <c r="J62" s="19">
        <f t="shared" si="71"/>
        <v>0</v>
      </c>
      <c r="K62" s="19">
        <f t="shared" si="72"/>
        <v>0</v>
      </c>
      <c r="L62" s="19">
        <f t="shared" si="73"/>
        <v>0</v>
      </c>
      <c r="M62" s="19">
        <f t="shared" si="74"/>
        <v>0</v>
      </c>
      <c r="N62" s="19">
        <f t="shared" si="75"/>
        <v>0</v>
      </c>
      <c r="O62" s="19">
        <f t="shared" si="76"/>
        <v>0</v>
      </c>
      <c r="S62" t="str">
        <f t="shared" si="8"/>
        <v>Yes</v>
      </c>
      <c r="U62" s="13">
        <f>IF($D$62="Yes",J62,0)</f>
        <v>0</v>
      </c>
      <c r="V62" s="13">
        <f t="shared" ref="V62:Z62" si="80">IF($D$62="Yes",K62,0)</f>
        <v>0</v>
      </c>
      <c r="W62" s="13">
        <f t="shared" si="80"/>
        <v>0</v>
      </c>
      <c r="X62" s="13">
        <f t="shared" si="80"/>
        <v>0</v>
      </c>
      <c r="Y62" s="13">
        <f t="shared" si="80"/>
        <v>0</v>
      </c>
      <c r="Z62" s="13">
        <f t="shared" si="80"/>
        <v>0</v>
      </c>
    </row>
    <row r="63" spans="1:26" x14ac:dyDescent="0.25">
      <c r="A63" s="3" t="s">
        <v>57</v>
      </c>
      <c r="B63" s="3"/>
      <c r="C63" s="10"/>
      <c r="D63" s="30" t="s">
        <v>97</v>
      </c>
      <c r="E63" t="e">
        <f>VLOOKUP(B63,Sheet2!A:B,2,0)</f>
        <v>#N/A</v>
      </c>
      <c r="F63" s="13" t="e">
        <f t="shared" si="7"/>
        <v>#N/A</v>
      </c>
      <c r="J63" s="19">
        <f t="shared" si="71"/>
        <v>0</v>
      </c>
      <c r="K63" s="19">
        <f t="shared" si="72"/>
        <v>0</v>
      </c>
      <c r="L63" s="19">
        <f t="shared" si="73"/>
        <v>0</v>
      </c>
      <c r="M63" s="19">
        <f t="shared" si="74"/>
        <v>0</v>
      </c>
      <c r="N63" s="19">
        <f t="shared" si="75"/>
        <v>0</v>
      </c>
      <c r="O63" s="19">
        <f t="shared" si="76"/>
        <v>0</v>
      </c>
      <c r="S63" t="str">
        <f t="shared" si="8"/>
        <v>Yes</v>
      </c>
      <c r="U63" s="13">
        <f>IF($D$63="Yes",J63,0)</f>
        <v>0</v>
      </c>
      <c r="V63" s="13">
        <f t="shared" ref="V63:Z63" si="81">IF($D$63="Yes",K63,0)</f>
        <v>0</v>
      </c>
      <c r="W63" s="13">
        <f t="shared" si="81"/>
        <v>0</v>
      </c>
      <c r="X63" s="13">
        <f t="shared" si="81"/>
        <v>0</v>
      </c>
      <c r="Y63" s="13">
        <f t="shared" si="81"/>
        <v>0</v>
      </c>
      <c r="Z63" s="13">
        <f t="shared" si="81"/>
        <v>0</v>
      </c>
    </row>
    <row r="64" spans="1:26" x14ac:dyDescent="0.25">
      <c r="A64" s="3" t="s">
        <v>58</v>
      </c>
      <c r="B64" s="3"/>
      <c r="C64" s="10"/>
      <c r="D64" s="30" t="s">
        <v>97</v>
      </c>
      <c r="E64" t="e">
        <f>VLOOKUP(B64,Sheet2!A:B,2,0)</f>
        <v>#N/A</v>
      </c>
      <c r="F64" s="13" t="e">
        <f t="shared" si="7"/>
        <v>#N/A</v>
      </c>
      <c r="J64" s="19">
        <f t="shared" si="71"/>
        <v>0</v>
      </c>
      <c r="K64" s="19">
        <f t="shared" si="72"/>
        <v>0</v>
      </c>
      <c r="L64" s="19">
        <f t="shared" si="73"/>
        <v>0</v>
      </c>
      <c r="M64" s="19">
        <f t="shared" si="74"/>
        <v>0</v>
      </c>
      <c r="N64" s="19">
        <f t="shared" si="75"/>
        <v>0</v>
      </c>
      <c r="O64" s="19">
        <f t="shared" si="76"/>
        <v>0</v>
      </c>
      <c r="S64" t="str">
        <f t="shared" si="8"/>
        <v>Yes</v>
      </c>
      <c r="U64" s="13">
        <f>IF($D$64="Yes",J64,0)</f>
        <v>0</v>
      </c>
      <c r="V64" s="13">
        <f t="shared" ref="V64:Z64" si="82">IF($D$64="Yes",K64,0)</f>
        <v>0</v>
      </c>
      <c r="W64" s="13">
        <f t="shared" si="82"/>
        <v>0</v>
      </c>
      <c r="X64" s="13">
        <f t="shared" si="82"/>
        <v>0</v>
      </c>
      <c r="Y64" s="13">
        <f t="shared" si="82"/>
        <v>0</v>
      </c>
      <c r="Z64" s="13">
        <f t="shared" si="82"/>
        <v>0</v>
      </c>
    </row>
    <row r="65" spans="1:26" x14ac:dyDescent="0.25">
      <c r="A65" s="3"/>
      <c r="B65" s="3"/>
      <c r="C65" s="10"/>
      <c r="D65" s="30" t="s">
        <v>97</v>
      </c>
      <c r="E65" t="e">
        <f>VLOOKUP(B65,Sheet2!A:B,2,0)</f>
        <v>#N/A</v>
      </c>
      <c r="F65" s="13" t="e">
        <f t="shared" si="7"/>
        <v>#N/A</v>
      </c>
      <c r="J65" s="19">
        <f t="shared" si="71"/>
        <v>0</v>
      </c>
      <c r="K65" s="19">
        <f t="shared" si="72"/>
        <v>0</v>
      </c>
      <c r="L65" s="19">
        <f t="shared" si="73"/>
        <v>0</v>
      </c>
      <c r="M65" s="19">
        <f t="shared" si="74"/>
        <v>0</v>
      </c>
      <c r="N65" s="19">
        <f t="shared" si="75"/>
        <v>0</v>
      </c>
      <c r="O65" s="19">
        <f t="shared" si="76"/>
        <v>0</v>
      </c>
      <c r="S65" t="str">
        <f t="shared" si="8"/>
        <v>Yes</v>
      </c>
      <c r="U65" s="13">
        <f>IF($D$65="Yes",J65,0)</f>
        <v>0</v>
      </c>
      <c r="V65" s="13">
        <f t="shared" ref="V65:Z65" si="83">IF($D$65="Yes",K65,0)</f>
        <v>0</v>
      </c>
      <c r="W65" s="13">
        <f t="shared" si="83"/>
        <v>0</v>
      </c>
      <c r="X65" s="13">
        <f t="shared" si="83"/>
        <v>0</v>
      </c>
      <c r="Y65" s="13">
        <f t="shared" si="83"/>
        <v>0</v>
      </c>
      <c r="Z65" s="13">
        <f t="shared" si="83"/>
        <v>0</v>
      </c>
    </row>
    <row r="66" spans="1:26" x14ac:dyDescent="0.25">
      <c r="A66" s="3" t="s">
        <v>59</v>
      </c>
      <c r="B66" s="3"/>
      <c r="C66" s="10"/>
      <c r="D66" s="30" t="s">
        <v>97</v>
      </c>
      <c r="E66" t="e">
        <f>VLOOKUP(B66,Sheet2!A:B,2,0)</f>
        <v>#N/A</v>
      </c>
      <c r="F66" s="13" t="e">
        <f t="shared" si="7"/>
        <v>#N/A</v>
      </c>
      <c r="J66" s="19">
        <f t="shared" si="71"/>
        <v>0</v>
      </c>
      <c r="K66" s="19">
        <f t="shared" si="72"/>
        <v>0</v>
      </c>
      <c r="L66" s="19">
        <f t="shared" si="73"/>
        <v>0</v>
      </c>
      <c r="M66" s="19">
        <f t="shared" si="74"/>
        <v>0</v>
      </c>
      <c r="N66" s="19">
        <f t="shared" si="75"/>
        <v>0</v>
      </c>
      <c r="O66" s="19">
        <f t="shared" si="76"/>
        <v>0</v>
      </c>
      <c r="S66" t="str">
        <f t="shared" si="8"/>
        <v>Yes</v>
      </c>
      <c r="U66" s="13">
        <f>IF($D$66="Yes",J66,0)</f>
        <v>0</v>
      </c>
      <c r="V66" s="13">
        <f t="shared" ref="V66:Z66" si="84">IF($D$66="Yes",K66,0)</f>
        <v>0</v>
      </c>
      <c r="W66" s="13">
        <f t="shared" si="84"/>
        <v>0</v>
      </c>
      <c r="X66" s="13">
        <f t="shared" si="84"/>
        <v>0</v>
      </c>
      <c r="Y66" s="13">
        <f t="shared" si="84"/>
        <v>0</v>
      </c>
      <c r="Z66" s="13">
        <f t="shared" si="84"/>
        <v>0</v>
      </c>
    </row>
    <row r="67" spans="1:26" x14ac:dyDescent="0.25">
      <c r="A67" s="3" t="s">
        <v>60</v>
      </c>
      <c r="B67" s="3"/>
      <c r="C67" s="10"/>
      <c r="D67" s="30" t="s">
        <v>97</v>
      </c>
      <c r="E67" t="e">
        <f>VLOOKUP(B67,Sheet2!A:B,2,0)</f>
        <v>#N/A</v>
      </c>
      <c r="F67" s="13" t="e">
        <f t="shared" ref="F67:F90" si="85">SUM(C67*E67)</f>
        <v>#N/A</v>
      </c>
      <c r="J67" s="19">
        <f t="shared" si="71"/>
        <v>0</v>
      </c>
      <c r="K67" s="19">
        <f t="shared" si="72"/>
        <v>0</v>
      </c>
      <c r="L67" s="19">
        <f t="shared" si="73"/>
        <v>0</v>
      </c>
      <c r="M67" s="19">
        <f t="shared" si="74"/>
        <v>0</v>
      </c>
      <c r="N67" s="19">
        <f t="shared" si="75"/>
        <v>0</v>
      </c>
      <c r="O67" s="19">
        <f t="shared" si="76"/>
        <v>0</v>
      </c>
      <c r="S67" t="str">
        <f t="shared" ref="S67:S101" si="86">D67</f>
        <v>Yes</v>
      </c>
      <c r="U67" s="13">
        <f>IF($D$67="Yes",J67,0)</f>
        <v>0</v>
      </c>
      <c r="V67" s="13">
        <f t="shared" ref="V67:Z67" si="87">IF($D$67="Yes",K67,0)</f>
        <v>0</v>
      </c>
      <c r="W67" s="13">
        <f t="shared" si="87"/>
        <v>0</v>
      </c>
      <c r="X67" s="13">
        <f t="shared" si="87"/>
        <v>0</v>
      </c>
      <c r="Y67" s="13">
        <f t="shared" si="87"/>
        <v>0</v>
      </c>
      <c r="Z67" s="13">
        <f t="shared" si="87"/>
        <v>0</v>
      </c>
    </row>
    <row r="68" spans="1:26" x14ac:dyDescent="0.25">
      <c r="A68" s="3" t="s">
        <v>55</v>
      </c>
      <c r="B68" s="3"/>
      <c r="C68" s="10"/>
      <c r="D68" s="30" t="s">
        <v>97</v>
      </c>
      <c r="E68" t="e">
        <f>VLOOKUP(B68,Sheet2!A:B,2,0)</f>
        <v>#N/A</v>
      </c>
      <c r="F68" s="13" t="e">
        <f t="shared" si="85"/>
        <v>#N/A</v>
      </c>
      <c r="J68" s="19">
        <f t="shared" si="71"/>
        <v>0</v>
      </c>
      <c r="K68" s="19">
        <f t="shared" si="72"/>
        <v>0</v>
      </c>
      <c r="L68" s="19">
        <f t="shared" si="73"/>
        <v>0</v>
      </c>
      <c r="M68" s="19">
        <f t="shared" si="74"/>
        <v>0</v>
      </c>
      <c r="N68" s="19">
        <f t="shared" si="75"/>
        <v>0</v>
      </c>
      <c r="O68" s="19">
        <f t="shared" si="76"/>
        <v>0</v>
      </c>
      <c r="S68" t="str">
        <f t="shared" si="86"/>
        <v>Yes</v>
      </c>
      <c r="U68" s="13">
        <f>IF($D$68="Yes",J68,0)</f>
        <v>0</v>
      </c>
      <c r="V68" s="13">
        <f t="shared" ref="V68:Z68" si="88">IF($D$68="Yes",K68,0)</f>
        <v>0</v>
      </c>
      <c r="W68" s="13">
        <f t="shared" si="88"/>
        <v>0</v>
      </c>
      <c r="X68" s="13">
        <f t="shared" si="88"/>
        <v>0</v>
      </c>
      <c r="Y68" s="13">
        <f t="shared" si="88"/>
        <v>0</v>
      </c>
      <c r="Z68" s="13">
        <f t="shared" si="88"/>
        <v>0</v>
      </c>
    </row>
    <row r="69" spans="1:26" x14ac:dyDescent="0.25">
      <c r="A69" s="3" t="s">
        <v>56</v>
      </c>
      <c r="B69" s="3"/>
      <c r="C69" s="10"/>
      <c r="D69" s="30" t="s">
        <v>97</v>
      </c>
      <c r="E69" t="e">
        <f>VLOOKUP(B69,Sheet2!A:B,2,0)</f>
        <v>#N/A</v>
      </c>
      <c r="F69" s="13" t="e">
        <f t="shared" si="85"/>
        <v>#N/A</v>
      </c>
      <c r="J69" s="19">
        <f t="shared" si="71"/>
        <v>0</v>
      </c>
      <c r="K69" s="19">
        <f t="shared" si="72"/>
        <v>0</v>
      </c>
      <c r="L69" s="19">
        <f t="shared" si="73"/>
        <v>0</v>
      </c>
      <c r="M69" s="19">
        <f t="shared" si="74"/>
        <v>0</v>
      </c>
      <c r="N69" s="19">
        <f t="shared" si="75"/>
        <v>0</v>
      </c>
      <c r="O69" s="19">
        <f t="shared" si="76"/>
        <v>0</v>
      </c>
      <c r="S69" t="str">
        <f t="shared" si="86"/>
        <v>Yes</v>
      </c>
      <c r="U69" s="13">
        <f>IF($D$69="Yes",J69,0)</f>
        <v>0</v>
      </c>
      <c r="V69" s="13">
        <f t="shared" ref="V69:Z69" si="89">IF($D$69="Yes",K69,0)</f>
        <v>0</v>
      </c>
      <c r="W69" s="13">
        <f t="shared" si="89"/>
        <v>0</v>
      </c>
      <c r="X69" s="13">
        <f t="shared" si="89"/>
        <v>0</v>
      </c>
      <c r="Y69" s="13">
        <f t="shared" si="89"/>
        <v>0</v>
      </c>
      <c r="Z69" s="13">
        <f t="shared" si="89"/>
        <v>0</v>
      </c>
    </row>
    <row r="70" spans="1:26" x14ac:dyDescent="0.25">
      <c r="A70" s="3" t="s">
        <v>57</v>
      </c>
      <c r="B70" s="3"/>
      <c r="C70" s="10"/>
      <c r="D70" s="30" t="s">
        <v>97</v>
      </c>
      <c r="E70" t="e">
        <f>VLOOKUP(B70,Sheet2!A:B,2,0)</f>
        <v>#N/A</v>
      </c>
      <c r="F70" s="13" t="e">
        <f t="shared" si="85"/>
        <v>#N/A</v>
      </c>
      <c r="J70" s="19">
        <f t="shared" si="71"/>
        <v>0</v>
      </c>
      <c r="K70" s="19">
        <f t="shared" si="72"/>
        <v>0</v>
      </c>
      <c r="L70" s="19">
        <f t="shared" si="73"/>
        <v>0</v>
      </c>
      <c r="M70" s="19">
        <f t="shared" si="74"/>
        <v>0</v>
      </c>
      <c r="N70" s="19">
        <f t="shared" si="75"/>
        <v>0</v>
      </c>
      <c r="O70" s="19">
        <f t="shared" si="76"/>
        <v>0</v>
      </c>
      <c r="S70" t="str">
        <f t="shared" si="86"/>
        <v>Yes</v>
      </c>
      <c r="U70" s="13">
        <f>IF($D$70="Yes",J70,0)</f>
        <v>0</v>
      </c>
      <c r="V70" s="13">
        <f t="shared" ref="V70:Z70" si="90">IF($D$70="Yes",K70,0)</f>
        <v>0</v>
      </c>
      <c r="W70" s="13">
        <f t="shared" si="90"/>
        <v>0</v>
      </c>
      <c r="X70" s="13">
        <f t="shared" si="90"/>
        <v>0</v>
      </c>
      <c r="Y70" s="13">
        <f t="shared" si="90"/>
        <v>0</v>
      </c>
      <c r="Z70" s="13">
        <f t="shared" si="90"/>
        <v>0</v>
      </c>
    </row>
    <row r="71" spans="1:26" x14ac:dyDescent="0.25">
      <c r="A71" s="3" t="s">
        <v>58</v>
      </c>
      <c r="B71" s="3"/>
      <c r="C71" s="10"/>
      <c r="D71" s="30" t="s">
        <v>97</v>
      </c>
      <c r="E71" t="e">
        <f>VLOOKUP(B71,Sheet2!A:B,2,0)</f>
        <v>#N/A</v>
      </c>
      <c r="F71" s="13" t="e">
        <f t="shared" si="85"/>
        <v>#N/A</v>
      </c>
      <c r="J71" s="19">
        <f t="shared" si="71"/>
        <v>0</v>
      </c>
      <c r="K71" s="19">
        <f t="shared" si="72"/>
        <v>0</v>
      </c>
      <c r="L71" s="19">
        <f t="shared" si="73"/>
        <v>0</v>
      </c>
      <c r="M71" s="19">
        <f t="shared" si="74"/>
        <v>0</v>
      </c>
      <c r="N71" s="19">
        <f t="shared" si="75"/>
        <v>0</v>
      </c>
      <c r="O71" s="19">
        <f t="shared" si="76"/>
        <v>0</v>
      </c>
      <c r="S71" t="str">
        <f t="shared" si="86"/>
        <v>Yes</v>
      </c>
      <c r="U71" s="13">
        <f>IF($D$71="Yes",J71,0)</f>
        <v>0</v>
      </c>
      <c r="V71" s="13">
        <f t="shared" ref="V71:Z71" si="91">IF($D$71="Yes",K71,0)</f>
        <v>0</v>
      </c>
      <c r="W71" s="13">
        <f t="shared" si="91"/>
        <v>0</v>
      </c>
      <c r="X71" s="13">
        <f t="shared" si="91"/>
        <v>0</v>
      </c>
      <c r="Y71" s="13">
        <f t="shared" si="91"/>
        <v>0</v>
      </c>
      <c r="Z71" s="13">
        <f t="shared" si="91"/>
        <v>0</v>
      </c>
    </row>
    <row r="72" spans="1:26" ht="15.75" hidden="1" thickBot="1" x14ac:dyDescent="0.3">
      <c r="A72" s="5" t="s">
        <v>26</v>
      </c>
      <c r="B72" s="43"/>
      <c r="C72" s="44">
        <f>SUM(C59:C71)</f>
        <v>35</v>
      </c>
      <c r="D72" s="45"/>
      <c r="E72" t="e">
        <f>VLOOKUP(B72,Sheet2!A:B,2,0)</f>
        <v>#N/A</v>
      </c>
      <c r="F72" s="13" t="e">
        <f t="shared" si="85"/>
        <v>#N/A</v>
      </c>
      <c r="J72" s="20">
        <f>SUM(J59:J71)</f>
        <v>8.0769230769230766</v>
      </c>
      <c r="K72" s="20">
        <f t="shared" ref="K72:O72" si="92">SUM(K59:K71)</f>
        <v>16.153846153846153</v>
      </c>
      <c r="L72" s="20">
        <f t="shared" si="92"/>
        <v>35</v>
      </c>
      <c r="M72" s="20">
        <f t="shared" si="92"/>
        <v>105</v>
      </c>
      <c r="N72" s="20">
        <f t="shared" si="92"/>
        <v>210</v>
      </c>
      <c r="O72" s="20">
        <f t="shared" si="92"/>
        <v>420</v>
      </c>
      <c r="S72" s="37"/>
      <c r="T72" s="37"/>
      <c r="U72" s="20">
        <f>SUM(U58:U71)</f>
        <v>8.0769230769230766</v>
      </c>
      <c r="V72" s="20">
        <f t="shared" ref="V72:Z72" si="93">SUM(V58:V71)</f>
        <v>16.153846153846153</v>
      </c>
      <c r="W72" s="20">
        <f t="shared" si="93"/>
        <v>35</v>
      </c>
      <c r="X72" s="20">
        <f t="shared" si="93"/>
        <v>105</v>
      </c>
      <c r="Y72" s="20">
        <f t="shared" si="93"/>
        <v>210</v>
      </c>
      <c r="Z72" s="20">
        <f t="shared" si="93"/>
        <v>420</v>
      </c>
    </row>
    <row r="73" spans="1:26" x14ac:dyDescent="0.25">
      <c r="E73" t="e">
        <f>VLOOKUP(B73,Sheet2!A:B,2,0)</f>
        <v>#N/A</v>
      </c>
      <c r="F73" s="13" t="e">
        <f t="shared" si="85"/>
        <v>#N/A</v>
      </c>
      <c r="J73" s="19"/>
      <c r="K73" s="19"/>
      <c r="L73" s="19"/>
      <c r="M73" s="19"/>
      <c r="N73" s="19"/>
      <c r="O73" s="19"/>
    </row>
    <row r="74" spans="1:26" x14ac:dyDescent="0.25">
      <c r="A74" s="7" t="s">
        <v>61</v>
      </c>
      <c r="B74" s="1" t="s">
        <v>91</v>
      </c>
      <c r="C74" s="14" t="s">
        <v>92</v>
      </c>
      <c r="D74" s="14" t="s">
        <v>96</v>
      </c>
      <c r="E74" t="e">
        <f>VLOOKUP(B74,Sheet2!A:B,2,0)</f>
        <v>#N/A</v>
      </c>
      <c r="F74" s="13" t="e">
        <f t="shared" si="85"/>
        <v>#VALUE!</v>
      </c>
      <c r="J74" s="18" t="s">
        <v>89</v>
      </c>
      <c r="K74" s="18" t="s">
        <v>90</v>
      </c>
      <c r="L74" s="18" t="s">
        <v>85</v>
      </c>
      <c r="M74" s="18" t="s">
        <v>86</v>
      </c>
      <c r="N74" s="18" t="s">
        <v>87</v>
      </c>
      <c r="O74" s="18" t="s">
        <v>88</v>
      </c>
      <c r="S74" t="str">
        <f t="shared" si="86"/>
        <v>Essential</v>
      </c>
      <c r="U74" s="13">
        <f>IF($D$74="Yes",J74,0)</f>
        <v>0</v>
      </c>
      <c r="V74" s="13">
        <f t="shared" ref="V74:Z74" si="94">IF($D$74="Yes",K74,0)</f>
        <v>0</v>
      </c>
      <c r="W74" s="13">
        <f t="shared" si="94"/>
        <v>0</v>
      </c>
      <c r="X74" s="13">
        <f t="shared" si="94"/>
        <v>0</v>
      </c>
      <c r="Y74" s="13">
        <f t="shared" si="94"/>
        <v>0</v>
      </c>
      <c r="Z74" s="13">
        <f t="shared" si="94"/>
        <v>0</v>
      </c>
    </row>
    <row r="75" spans="1:26" x14ac:dyDescent="0.25">
      <c r="A75" s="3" t="s">
        <v>62</v>
      </c>
      <c r="B75" s="3"/>
      <c r="C75" s="12"/>
      <c r="D75" s="30" t="s">
        <v>97</v>
      </c>
      <c r="E75" t="e">
        <f>VLOOKUP(B75,Sheet2!A:B,2,0)</f>
        <v>#N/A</v>
      </c>
      <c r="F75" s="13" t="e">
        <f t="shared" si="85"/>
        <v>#N/A</v>
      </c>
      <c r="J75" s="19">
        <f t="shared" ref="J75:J81" si="95">IF(B75="",0,SUM(F75/52))</f>
        <v>0</v>
      </c>
      <c r="K75" s="19">
        <f t="shared" ref="K75:K81" si="96">IF(B75="",0,SUM(F75/26))</f>
        <v>0</v>
      </c>
      <c r="L75" s="19">
        <f t="shared" ref="L75:L81" si="97">IF(B75="",0,SUM(F75/12))</f>
        <v>0</v>
      </c>
      <c r="M75" s="19">
        <f t="shared" ref="M75:M81" si="98">IF(B75="",0,SUM(F75/4))</f>
        <v>0</v>
      </c>
      <c r="N75" s="19">
        <f t="shared" ref="N75:N81" si="99">IF(B75="",0,SUM(F75/2))</f>
        <v>0</v>
      </c>
      <c r="O75" s="19">
        <f t="shared" ref="O75:O81" si="100">IF(B75="",0,F75)</f>
        <v>0</v>
      </c>
      <c r="S75" t="str">
        <f t="shared" si="86"/>
        <v>Yes</v>
      </c>
      <c r="U75" s="13">
        <f>IF($D$75="Yes",J75,0)</f>
        <v>0</v>
      </c>
      <c r="V75" s="13">
        <f t="shared" ref="V75:Z75" si="101">IF($D$75="Yes",K75,0)</f>
        <v>0</v>
      </c>
      <c r="W75" s="13">
        <f t="shared" si="101"/>
        <v>0</v>
      </c>
      <c r="X75" s="13">
        <f t="shared" si="101"/>
        <v>0</v>
      </c>
      <c r="Y75" s="13">
        <f t="shared" si="101"/>
        <v>0</v>
      </c>
      <c r="Z75" s="13">
        <f t="shared" si="101"/>
        <v>0</v>
      </c>
    </row>
    <row r="76" spans="1:26" x14ac:dyDescent="0.25">
      <c r="A76" s="3" t="s">
        <v>63</v>
      </c>
      <c r="B76" s="3"/>
      <c r="C76" s="12"/>
      <c r="D76" s="30" t="s">
        <v>97</v>
      </c>
      <c r="E76" t="e">
        <f>VLOOKUP(B76,Sheet2!A:B,2,0)</f>
        <v>#N/A</v>
      </c>
      <c r="F76" s="13" t="e">
        <f t="shared" si="85"/>
        <v>#N/A</v>
      </c>
      <c r="J76" s="19">
        <f t="shared" si="95"/>
        <v>0</v>
      </c>
      <c r="K76" s="19">
        <f t="shared" si="96"/>
        <v>0</v>
      </c>
      <c r="L76" s="19">
        <f t="shared" si="97"/>
        <v>0</v>
      </c>
      <c r="M76" s="19">
        <f t="shared" si="98"/>
        <v>0</v>
      </c>
      <c r="N76" s="19">
        <f t="shared" si="99"/>
        <v>0</v>
      </c>
      <c r="O76" s="19">
        <f t="shared" si="100"/>
        <v>0</v>
      </c>
      <c r="S76" t="str">
        <f t="shared" si="86"/>
        <v>Yes</v>
      </c>
      <c r="U76" s="13">
        <f>IF($D$76="Yes",J76,0)</f>
        <v>0</v>
      </c>
      <c r="V76" s="13">
        <f t="shared" ref="V76:Z76" si="102">IF($D$76="Yes",K76,0)</f>
        <v>0</v>
      </c>
      <c r="W76" s="13">
        <f t="shared" si="102"/>
        <v>0</v>
      </c>
      <c r="X76" s="13">
        <f t="shared" si="102"/>
        <v>0</v>
      </c>
      <c r="Y76" s="13">
        <f t="shared" si="102"/>
        <v>0</v>
      </c>
      <c r="Z76" s="13">
        <f t="shared" si="102"/>
        <v>0</v>
      </c>
    </row>
    <row r="77" spans="1:26" x14ac:dyDescent="0.25">
      <c r="A77" s="3" t="s">
        <v>64</v>
      </c>
      <c r="B77" s="3"/>
      <c r="C77" s="12"/>
      <c r="D77" s="30" t="s">
        <v>97</v>
      </c>
      <c r="E77" t="e">
        <f>VLOOKUP(B77,Sheet2!A:B,2,0)</f>
        <v>#N/A</v>
      </c>
      <c r="F77" s="13" t="e">
        <f t="shared" si="85"/>
        <v>#N/A</v>
      </c>
      <c r="J77" s="19">
        <f t="shared" si="95"/>
        <v>0</v>
      </c>
      <c r="K77" s="19">
        <f t="shared" si="96"/>
        <v>0</v>
      </c>
      <c r="L77" s="19">
        <f t="shared" si="97"/>
        <v>0</v>
      </c>
      <c r="M77" s="19">
        <f t="shared" si="98"/>
        <v>0</v>
      </c>
      <c r="N77" s="19">
        <f t="shared" si="99"/>
        <v>0</v>
      </c>
      <c r="O77" s="19">
        <f t="shared" si="100"/>
        <v>0</v>
      </c>
      <c r="S77" t="str">
        <f t="shared" si="86"/>
        <v>Yes</v>
      </c>
      <c r="U77" s="13">
        <f>IF($D$77="Yes",J77,0)</f>
        <v>0</v>
      </c>
      <c r="V77" s="13">
        <f t="shared" ref="V77:Z77" si="103">IF($D$77="Yes",K77,0)</f>
        <v>0</v>
      </c>
      <c r="W77" s="13">
        <f t="shared" si="103"/>
        <v>0</v>
      </c>
      <c r="X77" s="13">
        <f t="shared" si="103"/>
        <v>0</v>
      </c>
      <c r="Y77" s="13">
        <f t="shared" si="103"/>
        <v>0</v>
      </c>
      <c r="Z77" s="13">
        <f t="shared" si="103"/>
        <v>0</v>
      </c>
    </row>
    <row r="78" spans="1:26" x14ac:dyDescent="0.25">
      <c r="A78" s="3" t="s">
        <v>65</v>
      </c>
      <c r="B78" s="3"/>
      <c r="C78" s="12"/>
      <c r="D78" s="30" t="s">
        <v>97</v>
      </c>
      <c r="E78" t="e">
        <f>VLOOKUP(B78,Sheet2!A:B,2,0)</f>
        <v>#N/A</v>
      </c>
      <c r="F78" s="13" t="e">
        <f t="shared" si="85"/>
        <v>#N/A</v>
      </c>
      <c r="J78" s="19">
        <f t="shared" si="95"/>
        <v>0</v>
      </c>
      <c r="K78" s="19">
        <f t="shared" si="96"/>
        <v>0</v>
      </c>
      <c r="L78" s="19">
        <f t="shared" si="97"/>
        <v>0</v>
      </c>
      <c r="M78" s="19">
        <f t="shared" si="98"/>
        <v>0</v>
      </c>
      <c r="N78" s="19">
        <f t="shared" si="99"/>
        <v>0</v>
      </c>
      <c r="O78" s="19">
        <f t="shared" si="100"/>
        <v>0</v>
      </c>
      <c r="S78" t="str">
        <f t="shared" si="86"/>
        <v>Yes</v>
      </c>
      <c r="U78" s="13">
        <f>IF($D$78="Yes",J78,0)</f>
        <v>0</v>
      </c>
      <c r="V78" s="13">
        <f t="shared" ref="V78:Z78" si="104">IF($D$78="Yes",K78,0)</f>
        <v>0</v>
      </c>
      <c r="W78" s="13">
        <f t="shared" si="104"/>
        <v>0</v>
      </c>
      <c r="X78" s="13">
        <f t="shared" si="104"/>
        <v>0</v>
      </c>
      <c r="Y78" s="13">
        <f t="shared" si="104"/>
        <v>0</v>
      </c>
      <c r="Z78" s="13">
        <f t="shared" si="104"/>
        <v>0</v>
      </c>
    </row>
    <row r="79" spans="1:26" x14ac:dyDescent="0.25">
      <c r="A79" s="3" t="s">
        <v>66</v>
      </c>
      <c r="B79" s="3"/>
      <c r="C79" s="12"/>
      <c r="D79" s="30" t="s">
        <v>97</v>
      </c>
      <c r="E79" t="e">
        <f>VLOOKUP(B79,Sheet2!A:B,2,0)</f>
        <v>#N/A</v>
      </c>
      <c r="F79" s="13" t="e">
        <f t="shared" si="85"/>
        <v>#N/A</v>
      </c>
      <c r="J79" s="19">
        <f t="shared" si="95"/>
        <v>0</v>
      </c>
      <c r="K79" s="19">
        <f t="shared" si="96"/>
        <v>0</v>
      </c>
      <c r="L79" s="19">
        <f t="shared" si="97"/>
        <v>0</v>
      </c>
      <c r="M79" s="19">
        <f t="shared" si="98"/>
        <v>0</v>
      </c>
      <c r="N79" s="19">
        <f t="shared" si="99"/>
        <v>0</v>
      </c>
      <c r="O79" s="19">
        <f t="shared" si="100"/>
        <v>0</v>
      </c>
      <c r="S79" t="str">
        <f t="shared" si="86"/>
        <v>Yes</v>
      </c>
      <c r="U79" s="13">
        <f>IF($D$79="Yes",J79,0)</f>
        <v>0</v>
      </c>
      <c r="V79" s="13">
        <f t="shared" ref="V79:Z79" si="105">IF($D$79="Yes",K79,0)</f>
        <v>0</v>
      </c>
      <c r="W79" s="13">
        <f t="shared" si="105"/>
        <v>0</v>
      </c>
      <c r="X79" s="13">
        <f t="shared" si="105"/>
        <v>0</v>
      </c>
      <c r="Y79" s="13">
        <f t="shared" si="105"/>
        <v>0</v>
      </c>
      <c r="Z79" s="13">
        <f t="shared" si="105"/>
        <v>0</v>
      </c>
    </row>
    <row r="80" spans="1:26" x14ac:dyDescent="0.25">
      <c r="A80" s="3" t="s">
        <v>67</v>
      </c>
      <c r="B80" s="3"/>
      <c r="C80" s="12"/>
      <c r="D80" s="30" t="s">
        <v>97</v>
      </c>
      <c r="E80" t="e">
        <f>VLOOKUP(B80,Sheet2!A:B,2,0)</f>
        <v>#N/A</v>
      </c>
      <c r="F80" s="13" t="e">
        <f t="shared" si="85"/>
        <v>#N/A</v>
      </c>
      <c r="J80" s="19">
        <f t="shared" si="95"/>
        <v>0</v>
      </c>
      <c r="K80" s="19">
        <f t="shared" si="96"/>
        <v>0</v>
      </c>
      <c r="L80" s="19">
        <f t="shared" si="97"/>
        <v>0</v>
      </c>
      <c r="M80" s="19">
        <f t="shared" si="98"/>
        <v>0</v>
      </c>
      <c r="N80" s="19">
        <f t="shared" si="99"/>
        <v>0</v>
      </c>
      <c r="O80" s="19">
        <f t="shared" si="100"/>
        <v>0</v>
      </c>
      <c r="S80" t="str">
        <f t="shared" si="86"/>
        <v>Yes</v>
      </c>
      <c r="U80" s="13">
        <f>IF($D$80="Yes",J80,0)</f>
        <v>0</v>
      </c>
      <c r="V80" s="13">
        <f t="shared" ref="V80:Z80" si="106">IF($D$80="Yes",K80,0)</f>
        <v>0</v>
      </c>
      <c r="W80" s="13">
        <f t="shared" si="106"/>
        <v>0</v>
      </c>
      <c r="X80" s="13">
        <f t="shared" si="106"/>
        <v>0</v>
      </c>
      <c r="Y80" s="13">
        <f t="shared" si="106"/>
        <v>0</v>
      </c>
      <c r="Z80" s="13">
        <f t="shared" si="106"/>
        <v>0</v>
      </c>
    </row>
    <row r="81" spans="1:26" x14ac:dyDescent="0.25">
      <c r="A81" s="3" t="s">
        <v>68</v>
      </c>
      <c r="B81" s="3"/>
      <c r="C81" s="12"/>
      <c r="D81" s="30" t="s">
        <v>97</v>
      </c>
      <c r="E81" t="e">
        <f>VLOOKUP(B81,Sheet2!A:B,2,0)</f>
        <v>#N/A</v>
      </c>
      <c r="F81" s="13" t="e">
        <f t="shared" si="85"/>
        <v>#N/A</v>
      </c>
      <c r="J81" s="19">
        <f t="shared" si="95"/>
        <v>0</v>
      </c>
      <c r="K81" s="19">
        <f t="shared" si="96"/>
        <v>0</v>
      </c>
      <c r="L81" s="19">
        <f t="shared" si="97"/>
        <v>0</v>
      </c>
      <c r="M81" s="19">
        <f t="shared" si="98"/>
        <v>0</v>
      </c>
      <c r="N81" s="19">
        <f t="shared" si="99"/>
        <v>0</v>
      </c>
      <c r="O81" s="19">
        <f t="shared" si="100"/>
        <v>0</v>
      </c>
      <c r="S81" t="str">
        <f t="shared" si="86"/>
        <v>Yes</v>
      </c>
      <c r="U81" s="13">
        <f>IF($D$81="Yes",J81,0)</f>
        <v>0</v>
      </c>
      <c r="V81" s="13">
        <f t="shared" ref="V81:Z81" si="107">IF($D$81="Yes",K81,0)</f>
        <v>0</v>
      </c>
      <c r="W81" s="13">
        <f t="shared" si="107"/>
        <v>0</v>
      </c>
      <c r="X81" s="13">
        <f t="shared" si="107"/>
        <v>0</v>
      </c>
      <c r="Y81" s="13">
        <f t="shared" si="107"/>
        <v>0</v>
      </c>
      <c r="Z81" s="13">
        <f t="shared" si="107"/>
        <v>0</v>
      </c>
    </row>
    <row r="82" spans="1:26" x14ac:dyDescent="0.25">
      <c r="A82" s="3" t="s">
        <v>69</v>
      </c>
      <c r="B82" s="3"/>
      <c r="C82" s="12"/>
      <c r="D82" s="30" t="s">
        <v>97</v>
      </c>
      <c r="E82" t="e">
        <f>VLOOKUP(B82,Sheet2!A:B,2,0)</f>
        <v>#N/A</v>
      </c>
      <c r="F82" s="13" t="e">
        <f t="shared" si="85"/>
        <v>#N/A</v>
      </c>
      <c r="J82" s="19">
        <f t="shared" ref="J82" si="108">IF(B82="",0,SUM(F82/52))</f>
        <v>0</v>
      </c>
      <c r="K82" s="19">
        <f t="shared" ref="K82" si="109">IF(B82="",0,SUM(F82/26))</f>
        <v>0</v>
      </c>
      <c r="L82" s="19">
        <f t="shared" ref="L82" si="110">IF(B82="",0,SUM(F82/12))</f>
        <v>0</v>
      </c>
      <c r="M82" s="19">
        <f t="shared" ref="M82" si="111">IF(B82="",0,SUM(F82/4))</f>
        <v>0</v>
      </c>
      <c r="N82" s="19">
        <f t="shared" ref="N82" si="112">IF(B82="",0,SUM(F82/2))</f>
        <v>0</v>
      </c>
      <c r="O82" s="19">
        <f t="shared" ref="O82" si="113">IF(B82="",0,F82)</f>
        <v>0</v>
      </c>
      <c r="S82" t="str">
        <f t="shared" si="86"/>
        <v>Yes</v>
      </c>
      <c r="U82" s="13">
        <f>IF($D$82="Yes",J82,0)</f>
        <v>0</v>
      </c>
      <c r="V82" s="13">
        <f t="shared" ref="V82:Z82" si="114">IF($D$82="Yes",K82,0)</f>
        <v>0</v>
      </c>
      <c r="W82" s="13">
        <f t="shared" si="114"/>
        <v>0</v>
      </c>
      <c r="X82" s="13">
        <f t="shared" si="114"/>
        <v>0</v>
      </c>
      <c r="Y82" s="13">
        <f t="shared" si="114"/>
        <v>0</v>
      </c>
      <c r="Z82" s="13">
        <f t="shared" si="114"/>
        <v>0</v>
      </c>
    </row>
    <row r="83" spans="1:26" ht="15.75" hidden="1" thickBot="1" x14ac:dyDescent="0.3">
      <c r="A83" s="22" t="s">
        <v>26</v>
      </c>
      <c r="B83" s="48"/>
      <c r="C83" s="49">
        <f>SUM(C70:C82)</f>
        <v>35</v>
      </c>
      <c r="D83" s="53"/>
      <c r="F83" s="13"/>
      <c r="J83" s="20">
        <f>SUM(J75:J82)</f>
        <v>0</v>
      </c>
      <c r="K83" s="20">
        <f t="shared" ref="K83:O83" si="115">SUM(K75:K82)</f>
        <v>0</v>
      </c>
      <c r="L83" s="20">
        <f t="shared" si="115"/>
        <v>0</v>
      </c>
      <c r="M83" s="20">
        <f t="shared" si="115"/>
        <v>0</v>
      </c>
      <c r="N83" s="20">
        <f t="shared" si="115"/>
        <v>0</v>
      </c>
      <c r="O83" s="20">
        <f t="shared" si="115"/>
        <v>0</v>
      </c>
      <c r="S83" s="37"/>
      <c r="T83" s="37"/>
      <c r="U83" s="20">
        <f>SUM(U74:U82)</f>
        <v>0</v>
      </c>
      <c r="V83" s="20">
        <f t="shared" ref="V83:Z83" si="116">SUM(V74:V82)</f>
        <v>0</v>
      </c>
      <c r="W83" s="20">
        <f t="shared" si="116"/>
        <v>0</v>
      </c>
      <c r="X83" s="20">
        <f t="shared" si="116"/>
        <v>0</v>
      </c>
      <c r="Y83" s="20">
        <f t="shared" si="116"/>
        <v>0</v>
      </c>
      <c r="Z83" s="20">
        <f t="shared" si="116"/>
        <v>0</v>
      </c>
    </row>
    <row r="84" spans="1:26" x14ac:dyDescent="0.25">
      <c r="E84" t="e">
        <f>VLOOKUP(B84,Sheet2!A:B,2,0)</f>
        <v>#N/A</v>
      </c>
      <c r="F84" s="13" t="e">
        <f t="shared" si="85"/>
        <v>#N/A</v>
      </c>
      <c r="J84" s="19"/>
      <c r="K84" s="19"/>
      <c r="L84" s="19"/>
      <c r="M84" s="19"/>
      <c r="N84" s="19"/>
      <c r="O84" s="19"/>
    </row>
    <row r="85" spans="1:26" x14ac:dyDescent="0.25">
      <c r="A85" s="7" t="s">
        <v>70</v>
      </c>
      <c r="B85" s="1" t="s">
        <v>91</v>
      </c>
      <c r="C85" s="14" t="s">
        <v>92</v>
      </c>
      <c r="D85" s="14" t="s">
        <v>96</v>
      </c>
      <c r="F85" s="13"/>
      <c r="J85" s="18" t="s">
        <v>89</v>
      </c>
      <c r="K85" s="18" t="s">
        <v>90</v>
      </c>
      <c r="L85" s="18" t="s">
        <v>85</v>
      </c>
      <c r="M85" s="18" t="s">
        <v>86</v>
      </c>
      <c r="N85" s="18" t="s">
        <v>87</v>
      </c>
      <c r="O85" s="18" t="s">
        <v>88</v>
      </c>
      <c r="S85" t="str">
        <f t="shared" si="86"/>
        <v>Essential</v>
      </c>
      <c r="U85" s="13">
        <f>IF($D$85="Yes",J85,0)</f>
        <v>0</v>
      </c>
      <c r="V85" s="13">
        <f t="shared" ref="V85:Z85" si="117">IF($D$85="Yes",K85,0)</f>
        <v>0</v>
      </c>
      <c r="W85" s="13">
        <f t="shared" si="117"/>
        <v>0</v>
      </c>
      <c r="X85" s="13">
        <f t="shared" si="117"/>
        <v>0</v>
      </c>
      <c r="Y85" s="13">
        <f t="shared" si="117"/>
        <v>0</v>
      </c>
      <c r="Z85" s="13">
        <f t="shared" si="117"/>
        <v>0</v>
      </c>
    </row>
    <row r="86" spans="1:26" x14ac:dyDescent="0.25">
      <c r="A86" s="3" t="s">
        <v>71</v>
      </c>
      <c r="B86" s="3"/>
      <c r="C86" s="10"/>
      <c r="D86" s="30" t="s">
        <v>97</v>
      </c>
      <c r="E86" t="e">
        <f>VLOOKUP(B86,Sheet2!A:B,2,0)</f>
        <v>#N/A</v>
      </c>
      <c r="F86" s="13" t="e">
        <f t="shared" si="85"/>
        <v>#N/A</v>
      </c>
      <c r="J86" s="19">
        <f>IF(B86="",0,SUM(F86/52))</f>
        <v>0</v>
      </c>
      <c r="K86" s="19">
        <f>IF(B86="",0,SUM(F86/26))</f>
        <v>0</v>
      </c>
      <c r="L86" s="19">
        <f>IF(B86="",0,SUM(F86/12))</f>
        <v>0</v>
      </c>
      <c r="M86" s="19">
        <f>IF(B86="",0,SUM(F86/4))</f>
        <v>0</v>
      </c>
      <c r="N86" s="19">
        <f>IF(B86="",0,SUM(F86/2))</f>
        <v>0</v>
      </c>
      <c r="O86" s="19">
        <f>IF(B86="",0,F86)</f>
        <v>0</v>
      </c>
      <c r="S86" t="str">
        <f t="shared" si="86"/>
        <v>Yes</v>
      </c>
      <c r="U86" s="13">
        <f>IF($D$86="Yes",J86,0)</f>
        <v>0</v>
      </c>
      <c r="V86" s="13">
        <f t="shared" ref="V86:Z86" si="118">IF($D$86="Yes",K86,0)</f>
        <v>0</v>
      </c>
      <c r="W86" s="13">
        <f t="shared" si="118"/>
        <v>0</v>
      </c>
      <c r="X86" s="13">
        <f t="shared" si="118"/>
        <v>0</v>
      </c>
      <c r="Y86" s="13">
        <f t="shared" si="118"/>
        <v>0</v>
      </c>
      <c r="Z86" s="13">
        <f t="shared" si="118"/>
        <v>0</v>
      </c>
    </row>
    <row r="87" spans="1:26" x14ac:dyDescent="0.25">
      <c r="A87" s="3" t="s">
        <v>72</v>
      </c>
      <c r="B87" s="3"/>
      <c r="C87" s="10"/>
      <c r="D87" s="30"/>
      <c r="E87" t="e">
        <f>VLOOKUP(B87,Sheet2!A:B,2,0)</f>
        <v>#N/A</v>
      </c>
      <c r="F87" s="13" t="e">
        <f t="shared" si="85"/>
        <v>#N/A</v>
      </c>
      <c r="J87" s="19">
        <f>IF(B87="",0,SUM(F87/52))</f>
        <v>0</v>
      </c>
      <c r="K87" s="19">
        <f>IF(B87="",0,SUM(F87/26))</f>
        <v>0</v>
      </c>
      <c r="L87" s="19">
        <f>IF(B87="",0,SUM(F87/12))</f>
        <v>0</v>
      </c>
      <c r="M87" s="19">
        <f>IF(B87="",0,SUM(F87/4))</f>
        <v>0</v>
      </c>
      <c r="N87" s="19">
        <f>IF(B87="",0,SUM(F87/2))</f>
        <v>0</v>
      </c>
      <c r="O87" s="19">
        <f>IF(B87="",0,F87)</f>
        <v>0</v>
      </c>
      <c r="S87">
        <f t="shared" si="86"/>
        <v>0</v>
      </c>
      <c r="U87" s="13">
        <f>IF($D$87="Yes",J87,0)</f>
        <v>0</v>
      </c>
      <c r="V87" s="13">
        <f t="shared" ref="V87:Z87" si="119">IF($D$87="Yes",K87,0)</f>
        <v>0</v>
      </c>
      <c r="W87" s="13">
        <f t="shared" si="119"/>
        <v>0</v>
      </c>
      <c r="X87" s="13">
        <f t="shared" si="119"/>
        <v>0</v>
      </c>
      <c r="Y87" s="13">
        <f t="shared" si="119"/>
        <v>0</v>
      </c>
      <c r="Z87" s="13">
        <f t="shared" si="119"/>
        <v>0</v>
      </c>
    </row>
    <row r="88" spans="1:26" x14ac:dyDescent="0.25">
      <c r="A88" s="3" t="s">
        <v>73</v>
      </c>
      <c r="B88" s="3"/>
      <c r="C88" s="10"/>
      <c r="D88" s="30"/>
      <c r="E88" t="e">
        <f>VLOOKUP(B88,Sheet2!A:B,2,0)</f>
        <v>#N/A</v>
      </c>
      <c r="F88" s="13" t="e">
        <f t="shared" si="85"/>
        <v>#N/A</v>
      </c>
      <c r="J88" s="19">
        <f>IF(B88="",0,SUM(F88/52))</f>
        <v>0</v>
      </c>
      <c r="K88" s="19">
        <f>IF(B88="",0,SUM(F88/26))</f>
        <v>0</v>
      </c>
      <c r="L88" s="19">
        <f>IF(B88="",0,SUM(F88/12))</f>
        <v>0</v>
      </c>
      <c r="M88" s="19">
        <f>IF(B88="",0,SUM(F88/4))</f>
        <v>0</v>
      </c>
      <c r="N88" s="19">
        <f>IF(B88="",0,SUM(F88/2))</f>
        <v>0</v>
      </c>
      <c r="O88" s="19">
        <f>IF(B88="",0,F88)</f>
        <v>0</v>
      </c>
      <c r="S88">
        <f t="shared" si="86"/>
        <v>0</v>
      </c>
      <c r="U88" s="13">
        <f>IF($D$88="Yes",J88,0)</f>
        <v>0</v>
      </c>
      <c r="V88" s="13">
        <f t="shared" ref="V88:Z88" si="120">IF($D$88="Yes",K88,0)</f>
        <v>0</v>
      </c>
      <c r="W88" s="13">
        <f t="shared" si="120"/>
        <v>0</v>
      </c>
      <c r="X88" s="13">
        <f t="shared" si="120"/>
        <v>0</v>
      </c>
      <c r="Y88" s="13">
        <f t="shared" si="120"/>
        <v>0</v>
      </c>
      <c r="Z88" s="13">
        <f t="shared" si="120"/>
        <v>0</v>
      </c>
    </row>
    <row r="89" spans="1:26" ht="15.75" hidden="1" thickBot="1" x14ac:dyDescent="0.3">
      <c r="A89" s="22" t="s">
        <v>26</v>
      </c>
      <c r="B89" s="23"/>
      <c r="C89" s="24">
        <f>SUM(C86:C88)</f>
        <v>0</v>
      </c>
      <c r="D89" s="35"/>
      <c r="E89" t="e">
        <f>VLOOKUP(B89,Sheet2!A:B,2,0)</f>
        <v>#N/A</v>
      </c>
      <c r="F89" s="13" t="e">
        <f t="shared" si="85"/>
        <v>#N/A</v>
      </c>
      <c r="J89" s="20">
        <f>SUM(J86:J88)</f>
        <v>0</v>
      </c>
      <c r="K89" s="20">
        <f t="shared" ref="K89:O89" si="121">SUM(K86:K88)</f>
        <v>0</v>
      </c>
      <c r="L89" s="20">
        <f t="shared" si="121"/>
        <v>0</v>
      </c>
      <c r="M89" s="20">
        <f t="shared" si="121"/>
        <v>0</v>
      </c>
      <c r="N89" s="20">
        <f t="shared" si="121"/>
        <v>0</v>
      </c>
      <c r="O89" s="20">
        <f t="shared" si="121"/>
        <v>0</v>
      </c>
      <c r="S89" s="37"/>
      <c r="T89" s="37"/>
      <c r="U89" s="20">
        <f>SUM(U85:U88)</f>
        <v>0</v>
      </c>
      <c r="V89" s="20">
        <f t="shared" ref="V89:Z89" si="122">SUM(V85:V88)</f>
        <v>0</v>
      </c>
      <c r="W89" s="20">
        <f t="shared" si="122"/>
        <v>0</v>
      </c>
      <c r="X89" s="20">
        <f t="shared" si="122"/>
        <v>0</v>
      </c>
      <c r="Y89" s="20">
        <f t="shared" si="122"/>
        <v>0</v>
      </c>
      <c r="Z89" s="20">
        <f t="shared" si="122"/>
        <v>0</v>
      </c>
    </row>
    <row r="90" spans="1:26" x14ac:dyDescent="0.25">
      <c r="E90" t="e">
        <f>VLOOKUP(B90,Sheet2!A:B,2,0)</f>
        <v>#N/A</v>
      </c>
      <c r="F90" s="13" t="e">
        <f t="shared" si="85"/>
        <v>#N/A</v>
      </c>
      <c r="J90" s="19"/>
      <c r="K90" s="19"/>
      <c r="L90" s="19"/>
      <c r="M90" s="19"/>
      <c r="N90" s="19"/>
      <c r="O90" s="19"/>
    </row>
    <row r="91" spans="1:26" x14ac:dyDescent="0.25">
      <c r="A91" s="1" t="s">
        <v>74</v>
      </c>
      <c r="B91" s="1" t="s">
        <v>91</v>
      </c>
      <c r="C91" s="14" t="s">
        <v>75</v>
      </c>
      <c r="D91" s="1" t="s">
        <v>76</v>
      </c>
      <c r="F91" s="13"/>
      <c r="G91" s="14" t="s">
        <v>96</v>
      </c>
      <c r="H91" s="26"/>
      <c r="I91" s="26"/>
      <c r="J91" s="18" t="s">
        <v>89</v>
      </c>
      <c r="K91" s="18" t="s">
        <v>90</v>
      </c>
      <c r="L91" s="18" t="s">
        <v>85</v>
      </c>
      <c r="M91" s="18" t="s">
        <v>86</v>
      </c>
      <c r="N91" s="18" t="s">
        <v>87</v>
      </c>
      <c r="O91" s="18" t="s">
        <v>88</v>
      </c>
      <c r="S91" t="str">
        <f t="shared" si="86"/>
        <v>Child 2</v>
      </c>
      <c r="U91" s="13">
        <f>IF($D$91="Yes",J91,0)</f>
        <v>0</v>
      </c>
      <c r="V91" s="13">
        <f t="shared" ref="V91:Z91" si="123">IF($D$91="Yes",K91,0)</f>
        <v>0</v>
      </c>
      <c r="W91" s="13">
        <f t="shared" si="123"/>
        <v>0</v>
      </c>
      <c r="X91" s="13">
        <f t="shared" si="123"/>
        <v>0</v>
      </c>
      <c r="Y91" s="13">
        <f t="shared" si="123"/>
        <v>0</v>
      </c>
      <c r="Z91" s="13">
        <f t="shared" si="123"/>
        <v>0</v>
      </c>
    </row>
    <row r="92" spans="1:26" x14ac:dyDescent="0.25">
      <c r="A92" s="3" t="s">
        <v>77</v>
      </c>
      <c r="B92" s="3" t="s">
        <v>89</v>
      </c>
      <c r="C92" s="16">
        <v>1</v>
      </c>
      <c r="D92" s="16">
        <v>1</v>
      </c>
      <c r="E92">
        <f>VLOOKUP(B92,Sheet2!A:B,2,0)</f>
        <v>52</v>
      </c>
      <c r="F92" s="13">
        <f>SUM(Q92*E92)</f>
        <v>104</v>
      </c>
      <c r="G92" s="30" t="s">
        <v>97</v>
      </c>
      <c r="H92" s="27"/>
      <c r="I92" s="27"/>
      <c r="J92" s="19">
        <f t="shared" ref="J92:J101" si="124">IF(B92="",0,SUM(F92/52))</f>
        <v>2</v>
      </c>
      <c r="K92" s="19">
        <f t="shared" ref="K92:K101" si="125">IF(B92="",0,SUM(F92/26))</f>
        <v>4</v>
      </c>
      <c r="L92" s="19">
        <f t="shared" ref="L92:L101" si="126">IF(B92="",0,SUM(F92/12))</f>
        <v>8.6666666666666661</v>
      </c>
      <c r="M92" s="19">
        <f t="shared" ref="M92:M101" si="127">IF(B92="",0,SUM(F92/4))</f>
        <v>26</v>
      </c>
      <c r="N92" s="19">
        <f t="shared" ref="N92:N101" si="128">IF(B92="",0,SUM(F92/2))</f>
        <v>52</v>
      </c>
      <c r="O92" s="19">
        <f t="shared" ref="O92:O101" si="129">IF(B92="",0,F92)</f>
        <v>104</v>
      </c>
      <c r="Q92" s="17">
        <f>SUM(C92+D92)</f>
        <v>2</v>
      </c>
      <c r="S92">
        <f t="shared" si="86"/>
        <v>1</v>
      </c>
      <c r="U92" s="13">
        <f>IF($D$92="Yes",J92,0)</f>
        <v>0</v>
      </c>
      <c r="V92" s="13">
        <f t="shared" ref="V92:Z92" si="130">IF($D$92="Yes",K92,0)</f>
        <v>0</v>
      </c>
      <c r="W92" s="13">
        <f t="shared" si="130"/>
        <v>0</v>
      </c>
      <c r="X92" s="13">
        <f t="shared" si="130"/>
        <v>0</v>
      </c>
      <c r="Y92" s="13">
        <f t="shared" si="130"/>
        <v>0</v>
      </c>
      <c r="Z92" s="13">
        <f t="shared" si="130"/>
        <v>0</v>
      </c>
    </row>
    <row r="93" spans="1:26" x14ac:dyDescent="0.25">
      <c r="A93" s="3" t="s">
        <v>78</v>
      </c>
      <c r="B93" s="3"/>
      <c r="C93" s="16"/>
      <c r="D93" s="16"/>
      <c r="E93" t="e">
        <f>VLOOKUP(B93,Sheet2!A:B,2,0)</f>
        <v>#N/A</v>
      </c>
      <c r="F93" s="13" t="e">
        <f t="shared" ref="F93:F101" si="131">SUM(Q93*E93)</f>
        <v>#N/A</v>
      </c>
      <c r="G93" s="30" t="s">
        <v>97</v>
      </c>
      <c r="H93" s="27"/>
      <c r="I93" s="27"/>
      <c r="J93" s="19">
        <f t="shared" si="124"/>
        <v>0</v>
      </c>
      <c r="K93" s="19">
        <f t="shared" si="125"/>
        <v>0</v>
      </c>
      <c r="L93" s="19">
        <f t="shared" si="126"/>
        <v>0</v>
      </c>
      <c r="M93" s="19">
        <f t="shared" si="127"/>
        <v>0</v>
      </c>
      <c r="N93" s="19">
        <f t="shared" si="128"/>
        <v>0</v>
      </c>
      <c r="O93" s="19">
        <f t="shared" si="129"/>
        <v>0</v>
      </c>
      <c r="Q93" s="17">
        <f t="shared" ref="Q93:Q101" si="132">SUM(C93+D93)</f>
        <v>0</v>
      </c>
      <c r="S93">
        <f t="shared" si="86"/>
        <v>0</v>
      </c>
      <c r="U93" s="13">
        <f>IF($D$93="Yes",J93,0)</f>
        <v>0</v>
      </c>
      <c r="V93" s="13">
        <f t="shared" ref="V93:Z93" si="133">IF($D$93="Yes",K93,0)</f>
        <v>0</v>
      </c>
      <c r="W93" s="13">
        <f t="shared" si="133"/>
        <v>0</v>
      </c>
      <c r="X93" s="13">
        <f t="shared" si="133"/>
        <v>0</v>
      </c>
      <c r="Y93" s="13">
        <f t="shared" si="133"/>
        <v>0</v>
      </c>
      <c r="Z93" s="13">
        <f t="shared" si="133"/>
        <v>0</v>
      </c>
    </row>
    <row r="94" spans="1:26" x14ac:dyDescent="0.25">
      <c r="A94" s="3" t="s">
        <v>79</v>
      </c>
      <c r="B94" s="3"/>
      <c r="C94" s="16"/>
      <c r="D94" s="16"/>
      <c r="E94" t="e">
        <f>VLOOKUP(B94,Sheet2!A:B,2,0)</f>
        <v>#N/A</v>
      </c>
      <c r="F94" s="13" t="e">
        <f t="shared" si="131"/>
        <v>#N/A</v>
      </c>
      <c r="G94" s="30" t="s">
        <v>97</v>
      </c>
      <c r="H94" s="27"/>
      <c r="I94" s="27"/>
      <c r="J94" s="19">
        <f t="shared" si="124"/>
        <v>0</v>
      </c>
      <c r="K94" s="19">
        <f t="shared" si="125"/>
        <v>0</v>
      </c>
      <c r="L94" s="19">
        <f t="shared" si="126"/>
        <v>0</v>
      </c>
      <c r="M94" s="19">
        <f t="shared" si="127"/>
        <v>0</v>
      </c>
      <c r="N94" s="19">
        <f t="shared" si="128"/>
        <v>0</v>
      </c>
      <c r="O94" s="19">
        <f t="shared" si="129"/>
        <v>0</v>
      </c>
      <c r="Q94" s="17">
        <f t="shared" si="132"/>
        <v>0</v>
      </c>
      <c r="S94">
        <f t="shared" si="86"/>
        <v>0</v>
      </c>
      <c r="U94" s="13">
        <f>IF($D$94="Yes",J94,0)</f>
        <v>0</v>
      </c>
      <c r="V94" s="13">
        <f t="shared" ref="V94:Z94" si="134">IF($D$94="Yes",K94,0)</f>
        <v>0</v>
      </c>
      <c r="W94" s="13">
        <f t="shared" si="134"/>
        <v>0</v>
      </c>
      <c r="X94" s="13">
        <f t="shared" si="134"/>
        <v>0</v>
      </c>
      <c r="Y94" s="13">
        <f t="shared" si="134"/>
        <v>0</v>
      </c>
      <c r="Z94" s="13">
        <f t="shared" si="134"/>
        <v>0</v>
      </c>
    </row>
    <row r="95" spans="1:26" x14ac:dyDescent="0.25">
      <c r="A95" s="9" t="s">
        <v>80</v>
      </c>
      <c r="B95" s="3"/>
      <c r="C95" s="16"/>
      <c r="D95" s="16"/>
      <c r="E95" t="e">
        <f>VLOOKUP(B95,Sheet2!A:B,2,0)</f>
        <v>#N/A</v>
      </c>
      <c r="F95" s="13" t="e">
        <f t="shared" si="131"/>
        <v>#N/A</v>
      </c>
      <c r="G95" s="30" t="s">
        <v>97</v>
      </c>
      <c r="H95" s="27"/>
      <c r="I95" s="27"/>
      <c r="J95" s="19">
        <f t="shared" si="124"/>
        <v>0</v>
      </c>
      <c r="K95" s="19">
        <f t="shared" si="125"/>
        <v>0</v>
      </c>
      <c r="L95" s="19">
        <f t="shared" si="126"/>
        <v>0</v>
      </c>
      <c r="M95" s="19">
        <f t="shared" si="127"/>
        <v>0</v>
      </c>
      <c r="N95" s="19">
        <f t="shared" si="128"/>
        <v>0</v>
      </c>
      <c r="O95" s="19">
        <f t="shared" si="129"/>
        <v>0</v>
      </c>
      <c r="Q95" s="17">
        <f t="shared" si="132"/>
        <v>0</v>
      </c>
      <c r="S95">
        <f t="shared" si="86"/>
        <v>0</v>
      </c>
      <c r="U95" s="13">
        <f>IF($D$95="Yes",J95,0)</f>
        <v>0</v>
      </c>
      <c r="V95" s="13">
        <f t="shared" ref="V95:Z95" si="135">IF($D$95="Yes",K95,0)</f>
        <v>0</v>
      </c>
      <c r="W95" s="13">
        <f t="shared" si="135"/>
        <v>0</v>
      </c>
      <c r="X95" s="13">
        <f t="shared" si="135"/>
        <v>0</v>
      </c>
      <c r="Y95" s="13">
        <f t="shared" si="135"/>
        <v>0</v>
      </c>
      <c r="Z95" s="13">
        <f t="shared" si="135"/>
        <v>0</v>
      </c>
    </row>
    <row r="96" spans="1:26" x14ac:dyDescent="0.25">
      <c r="A96" s="6" t="s">
        <v>81</v>
      </c>
      <c r="B96" s="3"/>
      <c r="C96" s="16"/>
      <c r="D96" s="16"/>
      <c r="E96" t="e">
        <f>VLOOKUP(B96,Sheet2!A:B,2,0)</f>
        <v>#N/A</v>
      </c>
      <c r="F96" s="13" t="e">
        <f t="shared" si="131"/>
        <v>#N/A</v>
      </c>
      <c r="G96" s="30" t="s">
        <v>97</v>
      </c>
      <c r="H96" s="27"/>
      <c r="I96" s="27"/>
      <c r="J96" s="19">
        <f t="shared" si="124"/>
        <v>0</v>
      </c>
      <c r="K96" s="19">
        <f t="shared" si="125"/>
        <v>0</v>
      </c>
      <c r="L96" s="19">
        <f t="shared" si="126"/>
        <v>0</v>
      </c>
      <c r="M96" s="19">
        <f t="shared" si="127"/>
        <v>0</v>
      </c>
      <c r="N96" s="19">
        <f t="shared" si="128"/>
        <v>0</v>
      </c>
      <c r="O96" s="19">
        <f t="shared" si="129"/>
        <v>0</v>
      </c>
      <c r="Q96" s="17">
        <f t="shared" si="132"/>
        <v>0</v>
      </c>
      <c r="S96">
        <f t="shared" si="86"/>
        <v>0</v>
      </c>
      <c r="U96" s="13">
        <f>IF($D$96="Yes",J96,0)</f>
        <v>0</v>
      </c>
      <c r="V96" s="13">
        <f t="shared" ref="V96:Z96" si="136">IF($D$96="Yes",K96,0)</f>
        <v>0</v>
      </c>
      <c r="W96" s="13">
        <f t="shared" si="136"/>
        <v>0</v>
      </c>
      <c r="X96" s="13">
        <f t="shared" si="136"/>
        <v>0</v>
      </c>
      <c r="Y96" s="13">
        <f t="shared" si="136"/>
        <v>0</v>
      </c>
      <c r="Z96" s="13">
        <f t="shared" si="136"/>
        <v>0</v>
      </c>
    </row>
    <row r="97" spans="1:26" x14ac:dyDescent="0.25">
      <c r="A97" s="8" t="s">
        <v>82</v>
      </c>
      <c r="B97" s="3"/>
      <c r="C97" s="16"/>
      <c r="D97" s="16"/>
      <c r="E97" t="e">
        <f>VLOOKUP(B97,Sheet2!A:B,2,0)</f>
        <v>#N/A</v>
      </c>
      <c r="F97" s="13" t="e">
        <f t="shared" si="131"/>
        <v>#N/A</v>
      </c>
      <c r="G97" s="30" t="s">
        <v>97</v>
      </c>
      <c r="H97" s="27"/>
      <c r="I97" s="27"/>
      <c r="J97" s="19">
        <f t="shared" si="124"/>
        <v>0</v>
      </c>
      <c r="K97" s="19">
        <f t="shared" si="125"/>
        <v>0</v>
      </c>
      <c r="L97" s="19">
        <f t="shared" si="126"/>
        <v>0</v>
      </c>
      <c r="M97" s="19">
        <f t="shared" si="127"/>
        <v>0</v>
      </c>
      <c r="N97" s="19">
        <f t="shared" si="128"/>
        <v>0</v>
      </c>
      <c r="O97" s="19">
        <f t="shared" si="129"/>
        <v>0</v>
      </c>
      <c r="Q97" s="17">
        <f t="shared" si="132"/>
        <v>0</v>
      </c>
      <c r="S97">
        <f t="shared" si="86"/>
        <v>0</v>
      </c>
      <c r="U97" s="13">
        <f>IF($D$97="Yes",J97,0)</f>
        <v>0</v>
      </c>
      <c r="V97" s="13">
        <f t="shared" ref="V97:Z97" si="137">IF($D$97="Yes",K97,0)</f>
        <v>0</v>
      </c>
      <c r="W97" s="13">
        <f t="shared" si="137"/>
        <v>0</v>
      </c>
      <c r="X97" s="13">
        <f t="shared" si="137"/>
        <v>0</v>
      </c>
      <c r="Y97" s="13">
        <f t="shared" si="137"/>
        <v>0</v>
      </c>
      <c r="Z97" s="13">
        <f t="shared" si="137"/>
        <v>0</v>
      </c>
    </row>
    <row r="98" spans="1:26" x14ac:dyDescent="0.25">
      <c r="A98" s="6" t="s">
        <v>83</v>
      </c>
      <c r="B98" s="3"/>
      <c r="C98" s="16"/>
      <c r="D98" s="16"/>
      <c r="E98" t="e">
        <f>VLOOKUP(B98,Sheet2!A:B,2,0)</f>
        <v>#N/A</v>
      </c>
      <c r="F98" s="13" t="e">
        <f t="shared" si="131"/>
        <v>#N/A</v>
      </c>
      <c r="G98" s="30" t="s">
        <v>97</v>
      </c>
      <c r="H98" s="27"/>
      <c r="I98" s="27"/>
      <c r="J98" s="19">
        <f t="shared" si="124"/>
        <v>0</v>
      </c>
      <c r="K98" s="19">
        <f t="shared" si="125"/>
        <v>0</v>
      </c>
      <c r="L98" s="19">
        <f t="shared" si="126"/>
        <v>0</v>
      </c>
      <c r="M98" s="19">
        <f t="shared" si="127"/>
        <v>0</v>
      </c>
      <c r="N98" s="19">
        <f t="shared" si="128"/>
        <v>0</v>
      </c>
      <c r="O98" s="19">
        <f t="shared" si="129"/>
        <v>0</v>
      </c>
      <c r="Q98" s="17">
        <f t="shared" si="132"/>
        <v>0</v>
      </c>
      <c r="S98">
        <f t="shared" si="86"/>
        <v>0</v>
      </c>
      <c r="U98" s="13">
        <f>IF($D$98="Yes",J98,0)</f>
        <v>0</v>
      </c>
      <c r="V98" s="13">
        <f t="shared" ref="V98:Z98" si="138">IF($D$98="Yes",K98,0)</f>
        <v>0</v>
      </c>
      <c r="W98" s="13">
        <f t="shared" si="138"/>
        <v>0</v>
      </c>
      <c r="X98" s="13">
        <f t="shared" si="138"/>
        <v>0</v>
      </c>
      <c r="Y98" s="13">
        <f t="shared" si="138"/>
        <v>0</v>
      </c>
      <c r="Z98" s="13">
        <f t="shared" si="138"/>
        <v>0</v>
      </c>
    </row>
    <row r="99" spans="1:26" x14ac:dyDescent="0.25">
      <c r="A99" s="8" t="s">
        <v>82</v>
      </c>
      <c r="B99" s="3"/>
      <c r="C99" s="16"/>
      <c r="D99" s="16"/>
      <c r="E99" t="e">
        <f>VLOOKUP(B99,Sheet2!A:B,2,0)</f>
        <v>#N/A</v>
      </c>
      <c r="F99" s="13" t="e">
        <f t="shared" si="131"/>
        <v>#N/A</v>
      </c>
      <c r="G99" s="30" t="s">
        <v>97</v>
      </c>
      <c r="H99" s="27"/>
      <c r="I99" s="27"/>
      <c r="J99" s="19">
        <f t="shared" si="124"/>
        <v>0</v>
      </c>
      <c r="K99" s="19">
        <f t="shared" si="125"/>
        <v>0</v>
      </c>
      <c r="L99" s="19">
        <f t="shared" si="126"/>
        <v>0</v>
      </c>
      <c r="M99" s="19">
        <f t="shared" si="127"/>
        <v>0</v>
      </c>
      <c r="N99" s="19">
        <f t="shared" si="128"/>
        <v>0</v>
      </c>
      <c r="O99" s="19">
        <f t="shared" si="129"/>
        <v>0</v>
      </c>
      <c r="Q99" s="17">
        <f t="shared" si="132"/>
        <v>0</v>
      </c>
      <c r="S99">
        <f t="shared" si="86"/>
        <v>0</v>
      </c>
      <c r="U99" s="13">
        <f>IF($D$99="Yes",J99,0)</f>
        <v>0</v>
      </c>
      <c r="V99" s="13">
        <f t="shared" ref="V99:Z99" si="139">IF($D$99="Yes",K99,0)</f>
        <v>0</v>
      </c>
      <c r="W99" s="13">
        <f t="shared" si="139"/>
        <v>0</v>
      </c>
      <c r="X99" s="13">
        <f t="shared" si="139"/>
        <v>0</v>
      </c>
      <c r="Y99" s="13">
        <f t="shared" si="139"/>
        <v>0</v>
      </c>
      <c r="Z99" s="13">
        <f t="shared" si="139"/>
        <v>0</v>
      </c>
    </row>
    <row r="100" spans="1:26" x14ac:dyDescent="0.25">
      <c r="A100" s="46" t="s">
        <v>84</v>
      </c>
      <c r="B100" s="9"/>
      <c r="C100" s="47"/>
      <c r="D100" s="47"/>
      <c r="E100" t="e">
        <f>VLOOKUP(B100,Sheet2!A:B,2,0)</f>
        <v>#N/A</v>
      </c>
      <c r="F100" s="13" t="e">
        <f t="shared" si="131"/>
        <v>#N/A</v>
      </c>
      <c r="G100" s="42" t="s">
        <v>97</v>
      </c>
      <c r="H100" s="27"/>
      <c r="I100" s="27"/>
      <c r="J100" s="19">
        <f t="shared" si="124"/>
        <v>0</v>
      </c>
      <c r="K100" s="19">
        <f t="shared" si="125"/>
        <v>0</v>
      </c>
      <c r="L100" s="19">
        <f t="shared" si="126"/>
        <v>0</v>
      </c>
      <c r="M100" s="19">
        <f t="shared" si="127"/>
        <v>0</v>
      </c>
      <c r="N100" s="19">
        <f t="shared" si="128"/>
        <v>0</v>
      </c>
      <c r="O100" s="19">
        <f t="shared" si="129"/>
        <v>0</v>
      </c>
      <c r="Q100" s="17">
        <f t="shared" si="132"/>
        <v>0</v>
      </c>
      <c r="S100">
        <f t="shared" si="86"/>
        <v>0</v>
      </c>
      <c r="U100" s="13">
        <f>IF($D$100="Yes",J100,0)</f>
        <v>0</v>
      </c>
      <c r="V100" s="13">
        <f t="shared" ref="V100:Z100" si="140">IF($D$100="Yes",K100,0)</f>
        <v>0</v>
      </c>
      <c r="W100" s="13">
        <f t="shared" si="140"/>
        <v>0</v>
      </c>
      <c r="X100" s="13">
        <f t="shared" si="140"/>
        <v>0</v>
      </c>
      <c r="Y100" s="13">
        <f t="shared" si="140"/>
        <v>0</v>
      </c>
      <c r="Z100" s="13">
        <f t="shared" si="140"/>
        <v>0</v>
      </c>
    </row>
    <row r="101" spans="1:26" x14ac:dyDescent="0.25">
      <c r="A101" s="3" t="s">
        <v>82</v>
      </c>
      <c r="B101" s="3"/>
      <c r="C101" s="15"/>
      <c r="D101" s="15"/>
      <c r="E101" s="30" t="e">
        <f>VLOOKUP(B101,Sheet2!A:B,2,0)</f>
        <v>#N/A</v>
      </c>
      <c r="F101" s="31" t="e">
        <f t="shared" si="131"/>
        <v>#N/A</v>
      </c>
      <c r="G101" s="30" t="s">
        <v>97</v>
      </c>
      <c r="H101" s="28"/>
      <c r="I101" s="28"/>
      <c r="J101" s="19">
        <f t="shared" si="124"/>
        <v>0</v>
      </c>
      <c r="K101" s="19">
        <f t="shared" si="125"/>
        <v>0</v>
      </c>
      <c r="L101" s="19">
        <f t="shared" si="126"/>
        <v>0</v>
      </c>
      <c r="M101" s="19">
        <f t="shared" si="127"/>
        <v>0</v>
      </c>
      <c r="N101" s="19">
        <f t="shared" si="128"/>
        <v>0</v>
      </c>
      <c r="O101" s="19">
        <f t="shared" si="129"/>
        <v>0</v>
      </c>
      <c r="Q101" s="17">
        <f t="shared" si="132"/>
        <v>0</v>
      </c>
      <c r="S101">
        <f t="shared" si="86"/>
        <v>0</v>
      </c>
      <c r="U101" s="13">
        <f>IF($D$101="Yes",J101,0)</f>
        <v>0</v>
      </c>
      <c r="V101" s="13">
        <f t="shared" ref="V101:Z101" si="141">IF($D$101="Yes",K101,0)</f>
        <v>0</v>
      </c>
      <c r="W101" s="13">
        <f t="shared" si="141"/>
        <v>0</v>
      </c>
      <c r="X101" s="13">
        <f t="shared" si="141"/>
        <v>0</v>
      </c>
      <c r="Y101" s="13">
        <f t="shared" si="141"/>
        <v>0</v>
      </c>
      <c r="Z101" s="13">
        <f t="shared" si="141"/>
        <v>0</v>
      </c>
    </row>
    <row r="102" spans="1:26" ht="15.75" hidden="1" thickBot="1" x14ac:dyDescent="0.3">
      <c r="A102" s="22" t="s">
        <v>26</v>
      </c>
      <c r="B102" s="48"/>
      <c r="C102" s="49">
        <f>SUM(C92:C100)</f>
        <v>1</v>
      </c>
      <c r="D102" s="50">
        <f>SUM(D92:D100)</f>
        <v>1</v>
      </c>
      <c r="E102" s="51" t="e">
        <f>VLOOKUP(B102,Sheet2!A:B,2,0)</f>
        <v>#N/A</v>
      </c>
      <c r="F102" s="52"/>
      <c r="G102" s="50"/>
      <c r="H102" s="29"/>
      <c r="I102" s="29"/>
      <c r="J102" s="20">
        <f>SUM(J92:J101)</f>
        <v>2</v>
      </c>
      <c r="K102" s="20">
        <f t="shared" ref="K102:O102" si="142">SUM(K92:K101)</f>
        <v>4</v>
      </c>
      <c r="L102" s="20">
        <f t="shared" si="142"/>
        <v>8.6666666666666661</v>
      </c>
      <c r="M102" s="20">
        <f t="shared" si="142"/>
        <v>26</v>
      </c>
      <c r="N102" s="20">
        <f t="shared" si="142"/>
        <v>52</v>
      </c>
      <c r="O102" s="20">
        <f t="shared" si="142"/>
        <v>104</v>
      </c>
      <c r="S102" s="37"/>
      <c r="T102" s="37"/>
      <c r="U102" s="20">
        <f>SUM(U91:U101)</f>
        <v>0</v>
      </c>
      <c r="V102" s="20">
        <f t="shared" ref="V102:Z102" si="143">SUM(V91:V101)</f>
        <v>0</v>
      </c>
      <c r="W102" s="20">
        <f t="shared" si="143"/>
        <v>0</v>
      </c>
      <c r="X102" s="20">
        <f t="shared" si="143"/>
        <v>0</v>
      </c>
      <c r="Y102" s="20">
        <f t="shared" si="143"/>
        <v>0</v>
      </c>
      <c r="Z102" s="20">
        <f t="shared" si="143"/>
        <v>0</v>
      </c>
    </row>
    <row r="104" spans="1:26" hidden="1" x14ac:dyDescent="0.25"/>
    <row r="105" spans="1:26" hidden="1" x14ac:dyDescent="0.25">
      <c r="J105" s="18" t="s">
        <v>89</v>
      </c>
      <c r="K105" s="18" t="s">
        <v>90</v>
      </c>
      <c r="L105" s="18" t="s">
        <v>85</v>
      </c>
      <c r="M105" s="18" t="s">
        <v>86</v>
      </c>
      <c r="N105" s="18" t="s">
        <v>87</v>
      </c>
      <c r="O105" s="18" t="s">
        <v>88</v>
      </c>
      <c r="U105" s="18" t="s">
        <v>89</v>
      </c>
      <c r="V105" s="18" t="s">
        <v>90</v>
      </c>
      <c r="W105" s="18" t="s">
        <v>85</v>
      </c>
      <c r="X105" s="18" t="s">
        <v>86</v>
      </c>
      <c r="Y105" s="18" t="s">
        <v>87</v>
      </c>
      <c r="Z105" s="18" t="s">
        <v>88</v>
      </c>
    </row>
    <row r="106" spans="1:26" hidden="1" x14ac:dyDescent="0.25">
      <c r="A106" s="56" t="s">
        <v>95</v>
      </c>
      <c r="B106" s="57"/>
      <c r="C106" s="57"/>
      <c r="D106" s="57"/>
      <c r="E106" s="57"/>
      <c r="F106" s="57"/>
      <c r="G106" s="57"/>
      <c r="H106" s="58"/>
      <c r="I106" s="34"/>
      <c r="J106" s="33">
        <f>SUM(J27+J49+J56+J72+J83+J89+J102)</f>
        <v>666.22115384615392</v>
      </c>
      <c r="K106" s="33">
        <f t="shared" ref="K106:Z106" si="144">SUM(K27+K49+K56+K72+K83+K89+K102)</f>
        <v>1332.4423076923078</v>
      </c>
      <c r="L106" s="33">
        <f t="shared" si="144"/>
        <v>2886.9583333333335</v>
      </c>
      <c r="M106" s="33">
        <f t="shared" si="144"/>
        <v>8660.875</v>
      </c>
      <c r="N106" s="33">
        <f t="shared" si="144"/>
        <v>17321.75</v>
      </c>
      <c r="O106" s="33">
        <f t="shared" si="144"/>
        <v>34643.5</v>
      </c>
      <c r="P106" s="33"/>
      <c r="Q106" s="33"/>
      <c r="R106" s="33"/>
      <c r="S106" s="33"/>
      <c r="T106" s="33"/>
      <c r="U106" s="33">
        <f t="shared" si="144"/>
        <v>553.14423076923083</v>
      </c>
      <c r="V106" s="33">
        <f t="shared" si="144"/>
        <v>1106.2884615384617</v>
      </c>
      <c r="W106" s="33">
        <f t="shared" si="144"/>
        <v>2396.958333333333</v>
      </c>
      <c r="X106" s="33">
        <f t="shared" si="144"/>
        <v>7190.875</v>
      </c>
      <c r="Y106" s="33">
        <f t="shared" si="144"/>
        <v>14381.75</v>
      </c>
      <c r="Z106" s="33">
        <f t="shared" si="144"/>
        <v>28763.5</v>
      </c>
    </row>
    <row r="107" spans="1:26" hidden="1" x14ac:dyDescent="0.25">
      <c r="J107" s="18" t="s">
        <v>89</v>
      </c>
      <c r="K107" s="18" t="s">
        <v>90</v>
      </c>
      <c r="L107" s="18" t="s">
        <v>85</v>
      </c>
      <c r="M107" s="18" t="s">
        <v>86</v>
      </c>
      <c r="N107" s="18" t="s">
        <v>87</v>
      </c>
      <c r="O107" s="18" t="s">
        <v>88</v>
      </c>
    </row>
    <row r="108" spans="1:26" hidden="1" x14ac:dyDescent="0.25">
      <c r="A108" s="59" t="s">
        <v>99</v>
      </c>
      <c r="B108" s="59"/>
      <c r="C108" s="59"/>
      <c r="D108" s="59"/>
      <c r="E108" s="59"/>
      <c r="F108" s="59"/>
      <c r="G108" s="59"/>
      <c r="H108" s="32"/>
      <c r="I108" s="32"/>
      <c r="J108" s="38">
        <f>SUM(J106-U106)</f>
        <v>113.07692307692309</v>
      </c>
      <c r="K108" s="38">
        <f t="shared" ref="K108:O108" si="145">SUM(K106-V106)</f>
        <v>226.15384615384619</v>
      </c>
      <c r="L108" s="38">
        <f t="shared" si="145"/>
        <v>490.00000000000045</v>
      </c>
      <c r="M108" s="38">
        <f t="shared" si="145"/>
        <v>1470</v>
      </c>
      <c r="N108" s="38">
        <f t="shared" si="145"/>
        <v>2940</v>
      </c>
      <c r="O108" s="38">
        <f t="shared" si="145"/>
        <v>5880</v>
      </c>
    </row>
    <row r="109" spans="1:26" hidden="1" x14ac:dyDescent="0.25"/>
  </sheetData>
  <mergeCells count="2">
    <mergeCell ref="A106:H106"/>
    <mergeCell ref="A108:G108"/>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F5495CA-85CF-4AB4-ADFC-EE4B043C4778}">
          <x14:formula1>
            <xm:f>Sheet2!$A$1:$A$6</xm:f>
          </x14:formula1>
          <xm:sqref>B2:B26 B30:B48 B52:B55 B59:B71 B75:B82 B86:B88 B92:B101</xm:sqref>
        </x14:dataValidation>
        <x14:dataValidation type="list" allowBlank="1" showInputMessage="1" showErrorMessage="1" xr:uid="{420E9790-835C-4855-89FB-B9298E2276CE}">
          <x14:formula1>
            <xm:f>Sheet2!$D$1:$D$2</xm:f>
          </x14:formula1>
          <xm:sqref>D2:D26 D30:D48 D52:D55 D75:D82 D59:D71 D86:D88 G92:G101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1A87-39C4-4132-A2B4-676DB7210CC9}">
  <dimension ref="A2:G7"/>
  <sheetViews>
    <sheetView workbookViewId="0">
      <selection activeCell="E15" sqref="E15"/>
    </sheetView>
  </sheetViews>
  <sheetFormatPr defaultColWidth="12.85546875" defaultRowHeight="15" x14ac:dyDescent="0.25"/>
  <cols>
    <col min="1" max="1" width="28.7109375" bestFit="1" customWidth="1"/>
  </cols>
  <sheetData>
    <row r="2" spans="1:7" x14ac:dyDescent="0.25">
      <c r="B2" s="54" t="s">
        <v>89</v>
      </c>
      <c r="C2" s="54" t="s">
        <v>90</v>
      </c>
      <c r="D2" s="54" t="s">
        <v>85</v>
      </c>
      <c r="E2" s="54" t="s">
        <v>86</v>
      </c>
      <c r="F2" s="54" t="s">
        <v>87</v>
      </c>
      <c r="G2" s="54" t="s">
        <v>88</v>
      </c>
    </row>
    <row r="3" spans="1:7" x14ac:dyDescent="0.25">
      <c r="A3" s="30" t="s">
        <v>100</v>
      </c>
      <c r="B3" s="55">
        <f>'Data Entry'!J106</f>
        <v>666.22115384615392</v>
      </c>
      <c r="C3" s="55">
        <f>'Data Entry'!K106</f>
        <v>1332.4423076923078</v>
      </c>
      <c r="D3" s="55">
        <f>'Data Entry'!L106</f>
        <v>2886.9583333333335</v>
      </c>
      <c r="E3" s="55">
        <f>'Data Entry'!M106</f>
        <v>8660.875</v>
      </c>
      <c r="F3" s="55">
        <f>'Data Entry'!N106</f>
        <v>17321.75</v>
      </c>
      <c r="G3" s="55">
        <f>'Data Entry'!O106</f>
        <v>34643.5</v>
      </c>
    </row>
    <row r="4" spans="1:7" x14ac:dyDescent="0.25">
      <c r="B4" s="54" t="s">
        <v>89</v>
      </c>
      <c r="C4" s="54" t="s">
        <v>90</v>
      </c>
      <c r="D4" s="54" t="s">
        <v>85</v>
      </c>
      <c r="E4" s="54" t="s">
        <v>86</v>
      </c>
      <c r="F4" s="54" t="s">
        <v>87</v>
      </c>
      <c r="G4" s="54" t="s">
        <v>88</v>
      </c>
    </row>
    <row r="5" spans="1:7" x14ac:dyDescent="0.25">
      <c r="A5" s="30" t="s">
        <v>101</v>
      </c>
      <c r="B5" s="55">
        <f>'Data Entry'!U106</f>
        <v>553.14423076923083</v>
      </c>
      <c r="C5" s="55">
        <f>'Data Entry'!V106</f>
        <v>1106.2884615384617</v>
      </c>
      <c r="D5" s="55">
        <f>'Data Entry'!W106</f>
        <v>2396.958333333333</v>
      </c>
      <c r="E5" s="55">
        <f>'Data Entry'!X106</f>
        <v>7190.875</v>
      </c>
      <c r="F5" s="55">
        <f>'Data Entry'!Y106</f>
        <v>14381.75</v>
      </c>
      <c r="G5" s="55">
        <f>'Data Entry'!Z106</f>
        <v>28763.5</v>
      </c>
    </row>
    <row r="6" spans="1:7" x14ac:dyDescent="0.25">
      <c r="B6" s="54" t="s">
        <v>89</v>
      </c>
      <c r="C6" s="54" t="s">
        <v>90</v>
      </c>
      <c r="D6" s="54" t="s">
        <v>85</v>
      </c>
      <c r="E6" s="54" t="s">
        <v>86</v>
      </c>
      <c r="F6" s="54" t="s">
        <v>87</v>
      </c>
      <c r="G6" s="54" t="s">
        <v>88</v>
      </c>
    </row>
    <row r="7" spans="1:7" x14ac:dyDescent="0.25">
      <c r="A7" s="30" t="s">
        <v>102</v>
      </c>
      <c r="B7" s="55">
        <f>'Data Entry'!J108</f>
        <v>113.07692307692309</v>
      </c>
      <c r="C7" s="55">
        <f>'Data Entry'!K108</f>
        <v>226.15384615384619</v>
      </c>
      <c r="D7" s="55">
        <f>'Data Entry'!L108</f>
        <v>490.00000000000045</v>
      </c>
      <c r="E7" s="55">
        <f>'Data Entry'!M108</f>
        <v>1470</v>
      </c>
      <c r="F7" s="55">
        <f>'Data Entry'!N108</f>
        <v>2940</v>
      </c>
      <c r="G7" s="55">
        <f>'Data Entry'!O108</f>
        <v>5880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A15D-7156-45AA-B2A6-E3CFDD802FF1}">
  <dimension ref="A1"/>
  <sheetViews>
    <sheetView workbookViewId="0">
      <selection activeCell="I8" sqref="I8"/>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FC41-F256-4AE4-A400-A01EFB69F0BC}">
  <dimension ref="A1:D6"/>
  <sheetViews>
    <sheetView workbookViewId="0">
      <selection activeCell="G11" sqref="G11"/>
    </sheetView>
  </sheetViews>
  <sheetFormatPr defaultRowHeight="15" x14ac:dyDescent="0.25"/>
  <sheetData>
    <row r="1" spans="1:4" x14ac:dyDescent="0.25">
      <c r="A1" t="s">
        <v>89</v>
      </c>
      <c r="B1">
        <v>52</v>
      </c>
      <c r="D1" t="s">
        <v>97</v>
      </c>
    </row>
    <row r="2" spans="1:4" x14ac:dyDescent="0.25">
      <c r="A2" t="s">
        <v>90</v>
      </c>
      <c r="B2">
        <v>26</v>
      </c>
      <c r="D2" t="s">
        <v>98</v>
      </c>
    </row>
    <row r="3" spans="1:4" x14ac:dyDescent="0.25">
      <c r="A3" t="s">
        <v>85</v>
      </c>
      <c r="B3">
        <v>12</v>
      </c>
    </row>
    <row r="4" spans="1:4" x14ac:dyDescent="0.25">
      <c r="A4" t="s">
        <v>86</v>
      </c>
      <c r="B4">
        <v>4</v>
      </c>
    </row>
    <row r="5" spans="1:4" x14ac:dyDescent="0.25">
      <c r="A5" t="s">
        <v>87</v>
      </c>
      <c r="B5">
        <v>2</v>
      </c>
    </row>
    <row r="6" spans="1:4" x14ac:dyDescent="0.25">
      <c r="A6" t="s">
        <v>88</v>
      </c>
      <c r="B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Data Entry</vt:lpstr>
      <vt:lpstr>Results Page</vt:lpstr>
      <vt:lpstr>Sheet3</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 Plan Works</dc:creator>
  <cp:lastModifiedBy>Nathan - Plan Works</cp:lastModifiedBy>
  <dcterms:created xsi:type="dcterms:W3CDTF">2020-04-06T17:00:16Z</dcterms:created>
  <dcterms:modified xsi:type="dcterms:W3CDTF">2020-04-07T10:21:58Z</dcterms:modified>
</cp:coreProperties>
</file>